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3250" windowHeight="12405"/>
  </bookViews>
  <sheets>
    <sheet name="2019" sheetId="1" r:id="rId1"/>
  </sheets>
  <definedNames>
    <definedName name="_xlnm.Print_Area" localSheetId="0">'2019'!$B$1:$U$14</definedName>
  </definedNames>
  <calcPr calcId="145621"/>
</workbook>
</file>

<file path=xl/calcChain.xml><?xml version="1.0" encoding="utf-8"?>
<calcChain xmlns="http://schemas.openxmlformats.org/spreadsheetml/2006/main">
  <c r="H14" i="1" l="1"/>
  <c r="G14" i="1"/>
  <c r="F14" i="1"/>
  <c r="E14" i="1"/>
  <c r="U14" i="1"/>
  <c r="T14" i="1"/>
  <c r="S14" i="1"/>
  <c r="R14" i="1"/>
  <c r="Q14" i="1"/>
  <c r="P13" i="1" l="1"/>
  <c r="P5" i="1"/>
  <c r="P6" i="1"/>
  <c r="P12" i="1"/>
  <c r="P7" i="1"/>
  <c r="P8" i="1"/>
  <c r="F9" i="1" l="1"/>
  <c r="E9" i="1" s="1"/>
  <c r="P9" i="1"/>
  <c r="Q9" i="1" l="1"/>
  <c r="R9" i="1" s="1"/>
  <c r="U9" i="1" s="1"/>
  <c r="P11" i="1"/>
  <c r="F11" i="1"/>
  <c r="E11" i="1" s="1"/>
  <c r="P10" i="1"/>
  <c r="F10" i="1"/>
  <c r="E10" i="1" s="1"/>
  <c r="F8" i="1"/>
  <c r="E8" i="1" s="1"/>
  <c r="F7" i="1"/>
  <c r="Q7" i="1" s="1"/>
  <c r="F12" i="1"/>
  <c r="E12" i="1" s="1"/>
  <c r="F6" i="1"/>
  <c r="E6" i="1" s="1"/>
  <c r="F5" i="1"/>
  <c r="E5" i="1" s="1"/>
  <c r="F13" i="1"/>
  <c r="E13" i="1" l="1"/>
  <c r="E7" i="1"/>
  <c r="S9" i="1"/>
  <c r="T9" i="1" s="1"/>
  <c r="R7" i="1"/>
  <c r="U7" i="1" s="1"/>
  <c r="Q13" i="1"/>
  <c r="Q12" i="1"/>
  <c r="R12" i="1" s="1"/>
  <c r="U12" i="1" s="1"/>
  <c r="Q6" i="1"/>
  <c r="Q5" i="1"/>
  <c r="Q8" i="1"/>
  <c r="Q10" i="1"/>
  <c r="Q11" i="1"/>
  <c r="R13" i="1" l="1"/>
  <c r="U13" i="1" s="1"/>
  <c r="S12" i="1"/>
  <c r="T12" i="1" s="1"/>
  <c r="S7" i="1"/>
  <c r="T7" i="1" s="1"/>
  <c r="R10" i="1"/>
  <c r="U10" i="1" s="1"/>
  <c r="S10" i="1"/>
  <c r="T10" i="1" s="1"/>
  <c r="R5" i="1"/>
  <c r="U5" i="1" s="1"/>
  <c r="R11" i="1"/>
  <c r="U11" i="1" s="1"/>
  <c r="R8" i="1"/>
  <c r="U8" i="1" s="1"/>
  <c r="R6" i="1"/>
  <c r="U6" i="1" s="1"/>
  <c r="S11" i="1" l="1"/>
  <c r="T11" i="1" s="1"/>
  <c r="S5" i="1"/>
  <c r="T5" i="1" s="1"/>
  <c r="S13" i="1"/>
  <c r="T13" i="1" s="1"/>
  <c r="S6" i="1"/>
  <c r="T6" i="1" s="1"/>
  <c r="S8" i="1"/>
  <c r="T8" i="1" s="1"/>
</calcChain>
</file>

<file path=xl/sharedStrings.xml><?xml version="1.0" encoding="utf-8"?>
<sst xmlns="http://schemas.openxmlformats.org/spreadsheetml/2006/main" count="71" uniqueCount="41">
  <si>
    <t>Наименование планируемых видов работ (кратко)</t>
  </si>
  <si>
    <t>Сроки выполнения работ</t>
  </si>
  <si>
    <t xml:space="preserve">Стоимость работ </t>
  </si>
  <si>
    <t>Количество обучающихся</t>
  </si>
  <si>
    <t>% софинансирования</t>
  </si>
  <si>
    <t>ИТОГО:</t>
  </si>
  <si>
    <t>ОБ (тыс.руб.)</t>
  </si>
  <si>
    <t>МБ (тыс.руб.)</t>
  </si>
  <si>
    <t>всего: (тыс.руб.)</t>
  </si>
  <si>
    <t>человек</t>
  </si>
  <si>
    <t>баллов</t>
  </si>
  <si>
    <t>категория сросности (неотложности)</t>
  </si>
  <si>
    <t>%</t>
  </si>
  <si>
    <t xml:space="preserve">МБОУ "Красноборская СОШ" , Тосненский район, п.Красный Бор, пр.Советский, д.17. </t>
  </si>
  <si>
    <t>2016-2019</t>
  </si>
  <si>
    <t>2018-2019</t>
  </si>
  <si>
    <t>Комплексный капитальный ремонт здания.</t>
  </si>
  <si>
    <t xml:space="preserve">5 видов работ и более </t>
  </si>
  <si>
    <t xml:space="preserve">Высокая </t>
  </si>
  <si>
    <t>ВСЕГО:</t>
  </si>
  <si>
    <t xml:space="preserve">МОУ "СОШ  №1" Волосовский район, г.Волосово, Гатчинское шоссе, дом 10 </t>
  </si>
  <si>
    <t>МОУ "Шумиловская СОШ" Приозерский район, п. Сапёрное, ул. Школьная, дом 28</t>
  </si>
  <si>
    <t>МОУ "СОШ №2" Лужский район, г.Луга, ул. Красной Артиллерии, дом 1</t>
  </si>
  <si>
    <t>МОУ "Ломоносовская СОШ № 3" Ломоносовский район, дер. Горбунки</t>
  </si>
  <si>
    <t>МОУ "СОШ № 3" Сланцевский район, г.Сланцы, ул. Грибоедова, дом 19б (здание по адресу: г.Сланцы, ул. Кирова, дом 11)</t>
  </si>
  <si>
    <t>МБОУ "Войсковицкая СОШ № 1" Гатчинский район,п. Войсковицы, пл. Манина, дом 21</t>
  </si>
  <si>
    <t>2019-2021</t>
  </si>
  <si>
    <t>2019-2020</t>
  </si>
  <si>
    <t>ВСЕГО:             МБ (тыс.руб.)</t>
  </si>
  <si>
    <t>ВСЕГО: ОБОРУДОВАНИЕ        (тыс.руб.)</t>
  </si>
  <si>
    <t>ОБОРУДОВ. ОБ         (тыс.руб.)</t>
  </si>
  <si>
    <t>ОБОРУДОВ. МБ        (тыс.руб.)</t>
  </si>
  <si>
    <t>ВСЕГО:                 ОБ              (тыс.руб.)</t>
  </si>
  <si>
    <t>МОУ "СОШ Агалатовский центр образования", Всеволожский район, дер. Агалатово, дом 162 (здание филиала по адресу: Всеволожский район, дер вартемяги, Токсовское шоссе, дом 2)</t>
  </si>
  <si>
    <r>
      <t xml:space="preserve">Комплексный капитальный ремонт здания </t>
    </r>
    <r>
      <rPr>
        <b/>
        <sz val="8"/>
        <rFont val="Times New Roman"/>
        <family val="1"/>
        <charset val="204"/>
      </rPr>
      <t>(продолжение)</t>
    </r>
  </si>
  <si>
    <t>Наименование муниципального образования, наименование и местонахождение организации общего образования</t>
  </si>
  <si>
    <t>№ п/п</t>
  </si>
  <si>
    <t>Перечень организаций общего образования, прошедших отбор для выполнения мероприятий по реновации в 2019 году</t>
  </si>
  <si>
    <t>Наибольшая срочность (неотложность) проведения работ</t>
  </si>
  <si>
    <t>Комплексность работ</t>
  </si>
  <si>
    <t>МОУ "СОШ № 6" Выборгский район, г.Выборг, ул. Школьная, дом 8 (здание по адресу: г.Выборг, ул. Первомайская, дом 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</si>
</sst>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4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4" fontId="3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right" vertical="top"/>
    </xf>
    <xf numFmtId="4" fontId="2" fillId="0" borderId="2" xfId="0" applyNumberFormat="1" applyFont="1" applyFill="1" applyBorder="1" applyAlignment="1">
      <alignment horizontal="right" vertical="top"/>
    </xf>
    <xf numFmtId="4" fontId="2" fillId="0" borderId="2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vertical="top"/>
    </xf>
    <xf numFmtId="4" fontId="2" fillId="0" borderId="3" xfId="0" applyNumberFormat="1" applyFont="1" applyFill="1" applyBorder="1" applyAlignment="1">
      <alignment vertical="top"/>
    </xf>
    <xf numFmtId="4" fontId="6" fillId="0" borderId="2" xfId="0" applyNumberFormat="1" applyFont="1" applyFill="1" applyBorder="1" applyAlignment="1">
      <alignment vertical="top"/>
    </xf>
    <xf numFmtId="3" fontId="3" fillId="0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4" fontId="2" fillId="0" borderId="0" xfId="0" applyNumberFormat="1" applyFont="1" applyFill="1" applyAlignment="1">
      <alignment horizontal="right" vertical="top"/>
    </xf>
    <xf numFmtId="3" fontId="3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4" fontId="2" fillId="2" borderId="2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2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top" wrapText="1"/>
    </xf>
    <xf numFmtId="4" fontId="3" fillId="0" borderId="6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wrapText="1" shrinkToFit="1"/>
    </xf>
    <xf numFmtId="0" fontId="7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"/>
  <sheetViews>
    <sheetView tabSelected="1" zoomScale="90" zoomScaleNormal="90" workbookViewId="0">
      <selection activeCell="B6" sqref="B6"/>
    </sheetView>
  </sheetViews>
  <sheetFormatPr defaultColWidth="8.75" defaultRowHeight="12.75" x14ac:dyDescent="0.25"/>
  <cols>
    <col min="1" max="1" width="3.375" style="32" customWidth="1"/>
    <col min="2" max="2" width="32.5" style="25" customWidth="1"/>
    <col min="3" max="3" width="16.25" style="7" customWidth="1"/>
    <col min="4" max="4" width="5.75" style="9" customWidth="1"/>
    <col min="5" max="6" width="9.25" style="26" customWidth="1"/>
    <col min="7" max="7" width="9.25" style="6" customWidth="1"/>
    <col min="8" max="8" width="7.75" style="27" customWidth="1"/>
    <col min="9" max="9" width="6.875" style="28" customWidth="1"/>
    <col min="10" max="10" width="6.875" style="29" customWidth="1"/>
    <col min="11" max="11" width="6.875" style="28" customWidth="1"/>
    <col min="12" max="12" width="9.5" style="5" customWidth="1"/>
    <col min="13" max="15" width="6.875" style="28" customWidth="1"/>
    <col min="16" max="16" width="6.125" style="29" customWidth="1"/>
    <col min="17" max="17" width="8.125" style="6" customWidth="1"/>
    <col min="18" max="18" width="7.5" style="5" customWidth="1"/>
    <col min="19" max="19" width="8.125" style="6" customWidth="1"/>
    <col min="20" max="20" width="12.75" style="4" customWidth="1"/>
    <col min="21" max="21" width="10.75" style="7" customWidth="1"/>
    <col min="22" max="16384" width="8.75" style="5"/>
  </cols>
  <sheetData>
    <row r="1" spans="1:23" ht="17.45" customHeight="1" x14ac:dyDescent="0.25">
      <c r="B1" s="1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4"/>
      <c r="Q1" s="5"/>
      <c r="R1" s="25"/>
    </row>
    <row r="2" spans="1:23" ht="38.450000000000003" customHeight="1" x14ac:dyDescent="0.25">
      <c r="B2" s="55" t="s">
        <v>37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3" s="31" customFormat="1" ht="38.450000000000003" customHeight="1" x14ac:dyDescent="0.25">
      <c r="A3" s="51" t="s">
        <v>36</v>
      </c>
      <c r="B3" s="57" t="s">
        <v>35</v>
      </c>
      <c r="C3" s="58" t="s">
        <v>0</v>
      </c>
      <c r="D3" s="53" t="s">
        <v>1</v>
      </c>
      <c r="E3" s="59" t="s">
        <v>2</v>
      </c>
      <c r="F3" s="59"/>
      <c r="G3" s="59"/>
      <c r="H3" s="60" t="s">
        <v>3</v>
      </c>
      <c r="I3" s="61"/>
      <c r="J3" s="60" t="s">
        <v>39</v>
      </c>
      <c r="K3" s="62"/>
      <c r="L3" s="60" t="s">
        <v>38</v>
      </c>
      <c r="M3" s="62"/>
      <c r="N3" s="60" t="s">
        <v>4</v>
      </c>
      <c r="O3" s="62"/>
      <c r="P3" s="8" t="s">
        <v>5</v>
      </c>
      <c r="Q3" s="49" t="s">
        <v>29</v>
      </c>
      <c r="R3" s="49" t="s">
        <v>31</v>
      </c>
      <c r="S3" s="49" t="s">
        <v>30</v>
      </c>
      <c r="T3" s="49" t="s">
        <v>32</v>
      </c>
      <c r="U3" s="49" t="s">
        <v>28</v>
      </c>
    </row>
    <row r="4" spans="1:23" s="4" customFormat="1" ht="42" customHeight="1" x14ac:dyDescent="0.25">
      <c r="A4" s="52"/>
      <c r="B4" s="57"/>
      <c r="C4" s="58"/>
      <c r="D4" s="54"/>
      <c r="E4" s="13" t="s">
        <v>6</v>
      </c>
      <c r="F4" s="13" t="s">
        <v>7</v>
      </c>
      <c r="G4" s="13" t="s">
        <v>8</v>
      </c>
      <c r="H4" s="10" t="s">
        <v>9</v>
      </c>
      <c r="I4" s="12" t="s">
        <v>10</v>
      </c>
      <c r="J4" s="12"/>
      <c r="K4" s="12" t="s">
        <v>10</v>
      </c>
      <c r="L4" s="8" t="s">
        <v>11</v>
      </c>
      <c r="M4" s="12" t="s">
        <v>10</v>
      </c>
      <c r="N4" s="12" t="s">
        <v>12</v>
      </c>
      <c r="O4" s="12" t="s">
        <v>10</v>
      </c>
      <c r="P4" s="12" t="s">
        <v>10</v>
      </c>
      <c r="Q4" s="50"/>
      <c r="R4" s="50"/>
      <c r="S4" s="50"/>
      <c r="T4" s="50"/>
      <c r="U4" s="50"/>
    </row>
    <row r="5" spans="1:23" ht="48" customHeight="1" x14ac:dyDescent="0.25">
      <c r="A5" s="33">
        <v>1</v>
      </c>
      <c r="B5" s="14" t="s">
        <v>40</v>
      </c>
      <c r="C5" s="15" t="s">
        <v>34</v>
      </c>
      <c r="D5" s="30" t="s">
        <v>15</v>
      </c>
      <c r="E5" s="17">
        <f t="shared" ref="E5:E7" si="0">G5-F5</f>
        <v>22248.918900000001</v>
      </c>
      <c r="F5" s="17">
        <f>G5*0.1</f>
        <v>2472.1021000000001</v>
      </c>
      <c r="G5" s="20">
        <v>24721.021000000001</v>
      </c>
      <c r="H5" s="23">
        <v>867</v>
      </c>
      <c r="I5" s="11">
        <v>5</v>
      </c>
      <c r="J5" s="19" t="s">
        <v>17</v>
      </c>
      <c r="K5" s="11">
        <v>5</v>
      </c>
      <c r="L5" s="19" t="s">
        <v>18</v>
      </c>
      <c r="M5" s="11">
        <v>5</v>
      </c>
      <c r="N5" s="11">
        <v>10</v>
      </c>
      <c r="O5" s="11">
        <v>1</v>
      </c>
      <c r="P5" s="12">
        <f t="shared" ref="P5:P8" si="1">I5+K5+M5+O5</f>
        <v>16</v>
      </c>
      <c r="Q5" s="20">
        <f>F5</f>
        <v>2472.1021000000001</v>
      </c>
      <c r="R5" s="20">
        <f>Q5*0.1</f>
        <v>247.21021000000002</v>
      </c>
      <c r="S5" s="21">
        <f>Q5-R5</f>
        <v>2224.8918899999999</v>
      </c>
      <c r="T5" s="22">
        <f t="shared" ref="T5:T7" si="2">S5+E5</f>
        <v>24473.81079</v>
      </c>
      <c r="U5" s="24">
        <f t="shared" ref="U5:U6" si="3">F5+R5</f>
        <v>2719.3123100000003</v>
      </c>
    </row>
    <row r="6" spans="1:23" ht="33" customHeight="1" x14ac:dyDescent="0.25">
      <c r="A6" s="33">
        <v>2</v>
      </c>
      <c r="B6" s="14" t="s">
        <v>20</v>
      </c>
      <c r="C6" s="15" t="s">
        <v>34</v>
      </c>
      <c r="D6" s="30" t="s">
        <v>15</v>
      </c>
      <c r="E6" s="17">
        <f t="shared" si="0"/>
        <v>64239.3</v>
      </c>
      <c r="F6" s="17">
        <f>G6*0.1</f>
        <v>7137.7000000000007</v>
      </c>
      <c r="G6" s="17">
        <v>71377</v>
      </c>
      <c r="H6" s="23">
        <v>898</v>
      </c>
      <c r="I6" s="11">
        <v>5</v>
      </c>
      <c r="J6" s="19" t="s">
        <v>17</v>
      </c>
      <c r="K6" s="11">
        <v>5</v>
      </c>
      <c r="L6" s="19" t="s">
        <v>18</v>
      </c>
      <c r="M6" s="11">
        <v>5</v>
      </c>
      <c r="N6" s="11">
        <v>10</v>
      </c>
      <c r="O6" s="11">
        <v>1</v>
      </c>
      <c r="P6" s="12">
        <f t="shared" si="1"/>
        <v>16</v>
      </c>
      <c r="Q6" s="20">
        <f>F6</f>
        <v>7137.7000000000007</v>
      </c>
      <c r="R6" s="20">
        <f>Q6*0.1</f>
        <v>713.7700000000001</v>
      </c>
      <c r="S6" s="21">
        <f>Q6-R6</f>
        <v>6423.93</v>
      </c>
      <c r="T6" s="22">
        <f t="shared" si="2"/>
        <v>70663.23000000001</v>
      </c>
      <c r="U6" s="24">
        <f t="shared" si="3"/>
        <v>7851.4700000000012</v>
      </c>
    </row>
    <row r="7" spans="1:23" ht="33" customHeight="1" x14ac:dyDescent="0.25">
      <c r="A7" s="33">
        <v>3</v>
      </c>
      <c r="B7" s="14" t="s">
        <v>22</v>
      </c>
      <c r="C7" s="15" t="s">
        <v>34</v>
      </c>
      <c r="D7" s="30" t="s">
        <v>15</v>
      </c>
      <c r="E7" s="17">
        <f t="shared" si="0"/>
        <v>44361.99</v>
      </c>
      <c r="F7" s="17">
        <f t="shared" ref="F7" si="4">G7*0.1</f>
        <v>4929.1100000000006</v>
      </c>
      <c r="G7" s="20">
        <v>49291.1</v>
      </c>
      <c r="H7" s="23">
        <v>612</v>
      </c>
      <c r="I7" s="11">
        <v>5</v>
      </c>
      <c r="J7" s="19" t="s">
        <v>17</v>
      </c>
      <c r="K7" s="11">
        <v>5</v>
      </c>
      <c r="L7" s="19" t="s">
        <v>18</v>
      </c>
      <c r="M7" s="11">
        <v>5</v>
      </c>
      <c r="N7" s="11">
        <v>10</v>
      </c>
      <c r="O7" s="11">
        <v>1</v>
      </c>
      <c r="P7" s="12">
        <f t="shared" si="1"/>
        <v>16</v>
      </c>
      <c r="Q7" s="20">
        <f>F7</f>
        <v>4929.1100000000006</v>
      </c>
      <c r="R7" s="34">
        <f>Q7*0.1</f>
        <v>492.91100000000006</v>
      </c>
      <c r="S7" s="20">
        <f>Q7-R7</f>
        <v>4436.1990000000005</v>
      </c>
      <c r="T7" s="22">
        <f t="shared" si="2"/>
        <v>48798.188999999998</v>
      </c>
      <c r="U7" s="20">
        <f>F7+R7</f>
        <v>5422.0210000000006</v>
      </c>
    </row>
    <row r="8" spans="1:23" ht="34.15" customHeight="1" x14ac:dyDescent="0.25">
      <c r="A8" s="33">
        <v>4</v>
      </c>
      <c r="B8" s="14" t="s">
        <v>23</v>
      </c>
      <c r="C8" s="19" t="s">
        <v>16</v>
      </c>
      <c r="D8" s="30">
        <v>2019</v>
      </c>
      <c r="E8" s="17">
        <f>G8-F8</f>
        <v>43636.301999999996</v>
      </c>
      <c r="F8" s="17">
        <f>G8*0.1</f>
        <v>4848.4780000000001</v>
      </c>
      <c r="G8" s="20">
        <v>48484.78</v>
      </c>
      <c r="H8" s="23">
        <v>687</v>
      </c>
      <c r="I8" s="11">
        <v>5</v>
      </c>
      <c r="J8" s="19" t="s">
        <v>17</v>
      </c>
      <c r="K8" s="11">
        <v>5</v>
      </c>
      <c r="L8" s="19" t="s">
        <v>18</v>
      </c>
      <c r="M8" s="11">
        <v>5</v>
      </c>
      <c r="N8" s="11">
        <v>10</v>
      </c>
      <c r="O8" s="11">
        <v>1</v>
      </c>
      <c r="P8" s="12">
        <f t="shared" si="1"/>
        <v>16</v>
      </c>
      <c r="Q8" s="20">
        <f>F8</f>
        <v>4848.4780000000001</v>
      </c>
      <c r="R8" s="20">
        <f>Q8*0.1</f>
        <v>484.84780000000001</v>
      </c>
      <c r="S8" s="20">
        <f>Q8-R8</f>
        <v>4363.6301999999996</v>
      </c>
      <c r="T8" s="22">
        <f>S8+E8</f>
        <v>47999.932199999996</v>
      </c>
      <c r="U8" s="20">
        <f>F8+R8</f>
        <v>5333.3258000000005</v>
      </c>
    </row>
    <row r="9" spans="1:23" ht="45" customHeight="1" x14ac:dyDescent="0.25">
      <c r="A9" s="33">
        <v>5</v>
      </c>
      <c r="B9" s="14" t="s">
        <v>24</v>
      </c>
      <c r="C9" s="19" t="s">
        <v>16</v>
      </c>
      <c r="D9" s="30" t="s">
        <v>26</v>
      </c>
      <c r="E9" s="17">
        <f t="shared" ref="E9:E11" si="5">G9-F9</f>
        <v>64447.092000000004</v>
      </c>
      <c r="F9" s="17">
        <f t="shared" ref="F9:F11" si="6">G9*0.1</f>
        <v>7160.7880000000005</v>
      </c>
      <c r="G9" s="20">
        <v>71607.88</v>
      </c>
      <c r="H9" s="23">
        <v>605</v>
      </c>
      <c r="I9" s="11">
        <v>5</v>
      </c>
      <c r="J9" s="19" t="s">
        <v>17</v>
      </c>
      <c r="K9" s="11">
        <v>5</v>
      </c>
      <c r="L9" s="19" t="s">
        <v>18</v>
      </c>
      <c r="M9" s="11">
        <v>5</v>
      </c>
      <c r="N9" s="11">
        <v>10</v>
      </c>
      <c r="O9" s="11">
        <v>1</v>
      </c>
      <c r="P9" s="12">
        <f t="shared" ref="P9" si="7">I9+K9+M9+O9</f>
        <v>16</v>
      </c>
      <c r="Q9" s="20">
        <f t="shared" ref="Q9" si="8">F9</f>
        <v>7160.7880000000005</v>
      </c>
      <c r="R9" s="20">
        <f t="shared" ref="R9" si="9">Q9*0.1</f>
        <v>716.07880000000011</v>
      </c>
      <c r="S9" s="21">
        <f t="shared" ref="S9" si="10">Q9-R9</f>
        <v>6444.7092000000002</v>
      </c>
      <c r="T9" s="22">
        <f t="shared" ref="T9" si="11">E9+S9</f>
        <v>70891.801200000002</v>
      </c>
      <c r="U9" s="20">
        <f t="shared" ref="U9" si="12">F9+R9</f>
        <v>7876.8668000000007</v>
      </c>
    </row>
    <row r="10" spans="1:23" ht="72" customHeight="1" x14ac:dyDescent="0.25">
      <c r="A10" s="33">
        <v>6</v>
      </c>
      <c r="B10" s="14" t="s">
        <v>33</v>
      </c>
      <c r="C10" s="19" t="s">
        <v>16</v>
      </c>
      <c r="D10" s="30">
        <v>2019</v>
      </c>
      <c r="E10" s="17">
        <f t="shared" si="5"/>
        <v>54974.997000000003</v>
      </c>
      <c r="F10" s="17">
        <f t="shared" si="6"/>
        <v>6108.3330000000005</v>
      </c>
      <c r="G10" s="20">
        <v>61083.33</v>
      </c>
      <c r="H10" s="23">
        <v>380</v>
      </c>
      <c r="I10" s="11">
        <v>5</v>
      </c>
      <c r="J10" s="19" t="s">
        <v>17</v>
      </c>
      <c r="K10" s="11">
        <v>5</v>
      </c>
      <c r="L10" s="19" t="s">
        <v>18</v>
      </c>
      <c r="M10" s="11">
        <v>5</v>
      </c>
      <c r="N10" s="11">
        <v>10</v>
      </c>
      <c r="O10" s="11">
        <v>1</v>
      </c>
      <c r="P10" s="12">
        <f>I10+K10+M10+O10</f>
        <v>16</v>
      </c>
      <c r="Q10" s="20">
        <f>F10</f>
        <v>6108.3330000000005</v>
      </c>
      <c r="R10" s="20">
        <f>Q10*0.1</f>
        <v>610.83330000000012</v>
      </c>
      <c r="S10" s="20">
        <f>Q10-R10</f>
        <v>5497.4997000000003</v>
      </c>
      <c r="T10" s="22">
        <f>S10+E10</f>
        <v>60472.496700000003</v>
      </c>
      <c r="U10" s="20">
        <f>F10+R10</f>
        <v>6719.1663000000008</v>
      </c>
    </row>
    <row r="11" spans="1:23" ht="45.6" customHeight="1" x14ac:dyDescent="0.25">
      <c r="A11" s="33">
        <v>7</v>
      </c>
      <c r="B11" s="14" t="s">
        <v>25</v>
      </c>
      <c r="C11" s="19" t="s">
        <v>16</v>
      </c>
      <c r="D11" s="30" t="s">
        <v>27</v>
      </c>
      <c r="E11" s="17">
        <f t="shared" si="5"/>
        <v>36544.5</v>
      </c>
      <c r="F11" s="17">
        <f t="shared" si="6"/>
        <v>4060.5</v>
      </c>
      <c r="G11" s="20">
        <v>40605</v>
      </c>
      <c r="H11" s="23">
        <v>495</v>
      </c>
      <c r="I11" s="11">
        <v>5</v>
      </c>
      <c r="J11" s="19" t="s">
        <v>17</v>
      </c>
      <c r="K11" s="11">
        <v>5</v>
      </c>
      <c r="L11" s="19" t="s">
        <v>18</v>
      </c>
      <c r="M11" s="11">
        <v>5</v>
      </c>
      <c r="N11" s="11">
        <v>10</v>
      </c>
      <c r="O11" s="11">
        <v>1</v>
      </c>
      <c r="P11" s="12">
        <f t="shared" ref="P11" si="13">I11+K11+M11+O11</f>
        <v>16</v>
      </c>
      <c r="Q11" s="20">
        <f t="shared" ref="Q11" si="14">F11</f>
        <v>4060.5</v>
      </c>
      <c r="R11" s="20">
        <f t="shared" ref="R11" si="15">Q11*0.1</f>
        <v>406.05</v>
      </c>
      <c r="S11" s="20">
        <f t="shared" ref="S11" si="16">Q11-R11</f>
        <v>3654.45</v>
      </c>
      <c r="T11" s="22">
        <f t="shared" ref="T11" si="17">S11+E11</f>
        <v>40198.949999999997</v>
      </c>
      <c r="U11" s="24">
        <f t="shared" ref="U11" si="18">F11+R11</f>
        <v>4466.55</v>
      </c>
    </row>
    <row r="12" spans="1:23" ht="31.9" customHeight="1" x14ac:dyDescent="0.25">
      <c r="A12" s="33">
        <v>8</v>
      </c>
      <c r="B12" s="14" t="s">
        <v>21</v>
      </c>
      <c r="C12" s="15" t="s">
        <v>34</v>
      </c>
      <c r="D12" s="30" t="s">
        <v>15</v>
      </c>
      <c r="E12" s="16">
        <f>G12-F12</f>
        <v>42216.191999999995</v>
      </c>
      <c r="F12" s="17">
        <f>G12*0.1</f>
        <v>4690.6880000000001</v>
      </c>
      <c r="G12" s="18">
        <v>46906.879999999997</v>
      </c>
      <c r="H12" s="10">
        <v>306</v>
      </c>
      <c r="I12" s="11">
        <v>3</v>
      </c>
      <c r="J12" s="19" t="s">
        <v>17</v>
      </c>
      <c r="K12" s="11">
        <v>5</v>
      </c>
      <c r="L12" s="19" t="s">
        <v>18</v>
      </c>
      <c r="M12" s="11">
        <v>5</v>
      </c>
      <c r="N12" s="11">
        <v>10</v>
      </c>
      <c r="O12" s="11">
        <v>1</v>
      </c>
      <c r="P12" s="12">
        <f>I12+K12+M12+O12</f>
        <v>14</v>
      </c>
      <c r="Q12" s="20">
        <f t="shared" ref="Q12" si="19">F12</f>
        <v>4690.6880000000001</v>
      </c>
      <c r="R12" s="20">
        <f t="shared" ref="R12" si="20">Q12*0.1</f>
        <v>469.06880000000001</v>
      </c>
      <c r="S12" s="21">
        <f t="shared" ref="S12" si="21">Q12-R12</f>
        <v>4221.6192000000001</v>
      </c>
      <c r="T12" s="22">
        <f>S12+E12</f>
        <v>46437.811199999996</v>
      </c>
      <c r="U12" s="20">
        <f>F12+R12</f>
        <v>5159.7568000000001</v>
      </c>
    </row>
    <row r="13" spans="1:23" ht="34.15" customHeight="1" x14ac:dyDescent="0.25">
      <c r="A13" s="33">
        <v>9</v>
      </c>
      <c r="B13" s="14" t="s">
        <v>13</v>
      </c>
      <c r="C13" s="15" t="s">
        <v>34</v>
      </c>
      <c r="D13" s="30" t="s">
        <v>14</v>
      </c>
      <c r="E13" s="16">
        <f>G13-F13</f>
        <v>36421.614000000001</v>
      </c>
      <c r="F13" s="17">
        <f t="shared" ref="F13" si="22">G13*0.1</f>
        <v>4046.846</v>
      </c>
      <c r="G13" s="18">
        <v>40468.46</v>
      </c>
      <c r="H13" s="10">
        <v>238</v>
      </c>
      <c r="I13" s="11">
        <v>3</v>
      </c>
      <c r="J13" s="19" t="s">
        <v>17</v>
      </c>
      <c r="K13" s="11">
        <v>5</v>
      </c>
      <c r="L13" s="19" t="s">
        <v>18</v>
      </c>
      <c r="M13" s="11">
        <v>5</v>
      </c>
      <c r="N13" s="11">
        <v>10</v>
      </c>
      <c r="O13" s="11">
        <v>1</v>
      </c>
      <c r="P13" s="12">
        <f>I13+K13+M13+O13</f>
        <v>14</v>
      </c>
      <c r="Q13" s="20">
        <f>F13</f>
        <v>4046.846</v>
      </c>
      <c r="R13" s="20">
        <f>Q13*0.1</f>
        <v>404.68460000000005</v>
      </c>
      <c r="S13" s="21">
        <f>Q13-R13</f>
        <v>3642.1614</v>
      </c>
      <c r="T13" s="22">
        <f>S13+E13</f>
        <v>40063.775399999999</v>
      </c>
      <c r="U13" s="20">
        <f>F13+R13</f>
        <v>4451.5306</v>
      </c>
      <c r="V13" s="6"/>
      <c r="W13" s="6"/>
    </row>
    <row r="14" spans="1:23" s="47" customFormat="1" ht="21.6" customHeight="1" x14ac:dyDescent="0.25">
      <c r="A14" s="35"/>
      <c r="B14" s="36" t="s">
        <v>19</v>
      </c>
      <c r="C14" s="37"/>
      <c r="D14" s="38"/>
      <c r="E14" s="39">
        <f>SUM(E5:E13)</f>
        <v>409090.90590000001</v>
      </c>
      <c r="F14" s="39">
        <f>SUM(F5:F13)</f>
        <v>45454.545100000003</v>
      </c>
      <c r="G14" s="39">
        <f>SUM(G5:G13)</f>
        <v>454545.45100000006</v>
      </c>
      <c r="H14" s="48">
        <f>SUM(H5:H13)</f>
        <v>5088</v>
      </c>
      <c r="I14" s="40"/>
      <c r="J14" s="41"/>
      <c r="K14" s="40"/>
      <c r="L14" s="41"/>
      <c r="M14" s="40"/>
      <c r="N14" s="40"/>
      <c r="O14" s="40"/>
      <c r="P14" s="42"/>
      <c r="Q14" s="43">
        <f>SUM(Q5:Q13)</f>
        <v>45454.545100000003</v>
      </c>
      <c r="R14" s="43">
        <f>Q14*0.1</f>
        <v>4545.4545100000005</v>
      </c>
      <c r="S14" s="44">
        <f>Q14-R14</f>
        <v>40909.09059</v>
      </c>
      <c r="T14" s="45">
        <f>SUM(T5:T13)</f>
        <v>449999.99648999999</v>
      </c>
      <c r="U14" s="45">
        <f>SUM(U5:U13)</f>
        <v>49999.999610000006</v>
      </c>
      <c r="V14" s="46"/>
    </row>
  </sheetData>
  <mergeCells count="15">
    <mergeCell ref="U3:U4"/>
    <mergeCell ref="A3:A4"/>
    <mergeCell ref="D3:D4"/>
    <mergeCell ref="B2:T2"/>
    <mergeCell ref="B3:B4"/>
    <mergeCell ref="C3:C4"/>
    <mergeCell ref="E3:G3"/>
    <mergeCell ref="H3:I3"/>
    <mergeCell ref="J3:K3"/>
    <mergeCell ref="L3:M3"/>
    <mergeCell ref="N3:O3"/>
    <mergeCell ref="T3:T4"/>
    <mergeCell ref="Q3:Q4"/>
    <mergeCell ref="R3:R4"/>
    <mergeCell ref="S3:S4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 Сергеевич Огарков</dc:creator>
  <cp:lastModifiedBy>Рыжова Наталья Борисовна</cp:lastModifiedBy>
  <cp:lastPrinted>2019-02-04T11:27:58Z</cp:lastPrinted>
  <dcterms:created xsi:type="dcterms:W3CDTF">2018-11-27T06:45:35Z</dcterms:created>
  <dcterms:modified xsi:type="dcterms:W3CDTF">2019-02-05T13:23:15Z</dcterms:modified>
</cp:coreProperties>
</file>