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23256" windowHeight="11868"/>
  </bookViews>
  <sheets>
    <sheet name="Перечень комиссия" sheetId="8" r:id="rId1"/>
  </sheets>
  <calcPr calcId="145621"/>
</workbook>
</file>

<file path=xl/calcChain.xml><?xml version="1.0" encoding="utf-8"?>
<calcChain xmlns="http://schemas.openxmlformats.org/spreadsheetml/2006/main">
  <c r="E14" i="8" l="1"/>
  <c r="H14" i="8" l="1"/>
  <c r="P13" i="8"/>
  <c r="F13" i="8"/>
  <c r="P11" i="8"/>
  <c r="F11" i="8"/>
  <c r="P12" i="8"/>
  <c r="G12" i="8"/>
  <c r="F12" i="8" s="1"/>
  <c r="P10" i="8"/>
  <c r="F10" i="8"/>
  <c r="P8" i="8"/>
  <c r="F8" i="8"/>
  <c r="P7" i="8"/>
  <c r="F7" i="8"/>
  <c r="P6" i="8"/>
  <c r="F6" i="8"/>
  <c r="E6" i="8" l="1"/>
  <c r="S6" i="8"/>
  <c r="E8" i="8"/>
  <c r="S8" i="8"/>
  <c r="R8" i="8" s="1"/>
  <c r="U8" i="8" s="1"/>
  <c r="S12" i="8"/>
  <c r="R12" i="8" s="1"/>
  <c r="U12" i="8" s="1"/>
  <c r="E13" i="8"/>
  <c r="S13" i="8"/>
  <c r="R13" i="8" s="1"/>
  <c r="E7" i="8"/>
  <c r="S7" i="8"/>
  <c r="R7" i="8" s="1"/>
  <c r="U7" i="8" s="1"/>
  <c r="E10" i="8"/>
  <c r="S10" i="8"/>
  <c r="R10" i="8" s="1"/>
  <c r="U10" i="8" s="1"/>
  <c r="E11" i="8"/>
  <c r="S11" i="8"/>
  <c r="R11" i="8" s="1"/>
  <c r="U11" i="8" s="1"/>
  <c r="G14" i="8"/>
  <c r="F14" i="8"/>
  <c r="E12" i="8"/>
  <c r="Q12" i="8" l="1"/>
  <c r="S14" i="8"/>
  <c r="Q7" i="8"/>
  <c r="T7" i="8" s="1"/>
  <c r="R6" i="8"/>
  <c r="Q6" i="8" s="1"/>
  <c r="Q8" i="8"/>
  <c r="T8" i="8" s="1"/>
  <c r="U13" i="8"/>
  <c r="Q13" i="8"/>
  <c r="T13" i="8" s="1"/>
  <c r="Q11" i="8"/>
  <c r="T11" i="8" s="1"/>
  <c r="T12" i="8"/>
  <c r="Q10" i="8"/>
  <c r="T10" i="8" s="1"/>
  <c r="T6" i="8" l="1"/>
  <c r="Q14" i="8"/>
  <c r="U6" i="8"/>
  <c r="U14" i="8" s="1"/>
  <c r="R14" i="8"/>
  <c r="T14" i="8"/>
</calcChain>
</file>

<file path=xl/sharedStrings.xml><?xml version="1.0" encoding="utf-8"?>
<sst xmlns="http://schemas.openxmlformats.org/spreadsheetml/2006/main" count="64" uniqueCount="43">
  <si>
    <t>Наименование планируемых видов работ (кратко)</t>
  </si>
  <si>
    <t>Сроки выполнения работ</t>
  </si>
  <si>
    <t>% софинансирования</t>
  </si>
  <si>
    <t>ОБ (тыс.руб.)</t>
  </si>
  <si>
    <t>МБ (тыс.руб.)</t>
  </si>
  <si>
    <t>всего: (тыс.руб.)</t>
  </si>
  <si>
    <t>баллов</t>
  </si>
  <si>
    <t>категория затратности</t>
  </si>
  <si>
    <t>%</t>
  </si>
  <si>
    <t>5 видов работ</t>
  </si>
  <si>
    <t>4 вида работ</t>
  </si>
  <si>
    <t>Комплексный капитальный ремонт здания.</t>
  </si>
  <si>
    <t xml:space="preserve">высокозатратные и долгосрочные мероприятия </t>
  </si>
  <si>
    <t>среднесрочные технические мероприятия</t>
  </si>
  <si>
    <t>Количество обучающихся</t>
  </si>
  <si>
    <t>Копмлексность работ</t>
  </si>
  <si>
    <t>Технические мероприятия</t>
  </si>
  <si>
    <t>человек</t>
  </si>
  <si>
    <t>Наименование муниципального образования, наименование и местонахождение организации общего образования, виды работ (кратко)</t>
  </si>
  <si>
    <t>МОУ СОШ № 6 г. Выборг</t>
  </si>
  <si>
    <t>МОУ Шумиловская СОШ Приозерский район</t>
  </si>
  <si>
    <t>СОШ  №1 г.Волосово Волосовский район</t>
  </si>
  <si>
    <t xml:space="preserve">МОБУ Новоладожская СОШ №2 Волховский район </t>
  </si>
  <si>
    <t>МБОУ "Ефимовская школа-интернат", Бокситогорский район, п.Ефимовский</t>
  </si>
  <si>
    <t>2018-2019</t>
  </si>
  <si>
    <r>
      <t>Комплексный капитальный ремонт здания.</t>
    </r>
    <r>
      <rPr>
        <b/>
        <sz val="8"/>
        <rFont val="Times New Roman"/>
        <family val="1"/>
        <charset val="204"/>
      </rPr>
      <t>(продолжение)</t>
    </r>
  </si>
  <si>
    <r>
      <t>Комплексный капитальный ремонт здания</t>
    </r>
    <r>
      <rPr>
        <b/>
        <sz val="8"/>
        <rFont val="Times New Roman"/>
        <family val="1"/>
        <charset val="204"/>
      </rPr>
      <t>.(продолжение)</t>
    </r>
  </si>
  <si>
    <t>2016-2018</t>
  </si>
  <si>
    <t>2016, 2018</t>
  </si>
  <si>
    <t>работы</t>
  </si>
  <si>
    <t>ИТОГО: (баллов)</t>
  </si>
  <si>
    <t xml:space="preserve">ВСЕГО средства областного бюджета: </t>
  </si>
  <si>
    <t xml:space="preserve">ВСЕГО средства местного бюждета: </t>
  </si>
  <si>
    <t>ОБ       (тыс.руб.)</t>
  </si>
  <si>
    <t>Стоимость работ (комплексный ремонт)</t>
  </si>
  <si>
    <t>Переходящие объекты</t>
  </si>
  <si>
    <t>Вновь начинаемые объекты</t>
  </si>
  <si>
    <t>№ п/п</t>
  </si>
  <si>
    <t xml:space="preserve">МОУ "ООШ № 1", г.Лодейное Поле, ул. Свердлова, д.2. </t>
  </si>
  <si>
    <t xml:space="preserve">МБОУ "Красноборская СОШ" , Тосненский район, п.Красный Бор, пр.Советский, д.47. </t>
  </si>
  <si>
    <t>Расчет объема субсидий бюджетам муниципальных образования Ленинградской области на реновацию организаций общего образования 
на 2018 год</t>
  </si>
  <si>
    <t>ИТОГО план на 2018 год:</t>
  </si>
  <si>
    <t>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</si>
</sst>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Segoe Script"/>
      <family val="2"/>
      <charset val="204"/>
    </font>
    <font>
      <b/>
      <sz val="10"/>
      <name val="Segoe Script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horizontal="right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1" fillId="0" borderId="2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>
      <selection activeCell="P6" sqref="P6"/>
    </sheetView>
  </sheetViews>
  <sheetFormatPr defaultColWidth="8.69921875" defaultRowHeight="10.199999999999999" x14ac:dyDescent="0.3"/>
  <cols>
    <col min="1" max="1" width="4.09765625" style="1" customWidth="1"/>
    <col min="2" max="2" width="30.796875" style="1" customWidth="1"/>
    <col min="3" max="3" width="13.5" style="16" customWidth="1"/>
    <col min="4" max="4" width="5" style="5" customWidth="1"/>
    <col min="5" max="6" width="9" style="17" customWidth="1"/>
    <col min="7" max="7" width="9" style="4" customWidth="1"/>
    <col min="8" max="8" width="7.69921875" style="19" customWidth="1"/>
    <col min="9" max="9" width="4.5" style="2" customWidth="1"/>
    <col min="10" max="10" width="6.19921875" style="3" customWidth="1"/>
    <col min="11" max="11" width="4.3984375" style="2" customWidth="1"/>
    <col min="12" max="12" width="9.3984375" style="1" customWidth="1"/>
    <col min="13" max="13" width="5.09765625" style="2" customWidth="1"/>
    <col min="14" max="15" width="4.3984375" style="2" customWidth="1"/>
    <col min="16" max="16" width="5.8984375" style="3" customWidth="1"/>
    <col min="17" max="17" width="8.09765625" style="4" customWidth="1"/>
    <col min="18" max="18" width="7.5" style="1" customWidth="1"/>
    <col min="19" max="19" width="8.09765625" style="4" customWidth="1"/>
    <col min="20" max="20" width="9.69921875" style="10" customWidth="1"/>
    <col min="21" max="21" width="9.8984375" style="16" customWidth="1"/>
    <col min="22" max="16384" width="8.69921875" style="1"/>
  </cols>
  <sheetData>
    <row r="1" spans="1:23" ht="10.9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32"/>
      <c r="R1" s="27"/>
      <c r="S1" s="27"/>
    </row>
    <row r="2" spans="1:23" ht="47.4" customHeight="1" x14ac:dyDescent="0.3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3" s="5" customFormat="1" ht="36" customHeight="1" x14ac:dyDescent="0.3">
      <c r="A3" s="40" t="s">
        <v>37</v>
      </c>
      <c r="B3" s="47" t="s">
        <v>18</v>
      </c>
      <c r="C3" s="40" t="s">
        <v>0</v>
      </c>
      <c r="D3" s="41" t="s">
        <v>1</v>
      </c>
      <c r="E3" s="43" t="s">
        <v>34</v>
      </c>
      <c r="F3" s="44"/>
      <c r="G3" s="45"/>
      <c r="H3" s="46" t="s">
        <v>14</v>
      </c>
      <c r="I3" s="47"/>
      <c r="J3" s="46" t="s">
        <v>15</v>
      </c>
      <c r="K3" s="47"/>
      <c r="L3" s="46" t="s">
        <v>16</v>
      </c>
      <c r="M3" s="47"/>
      <c r="N3" s="46" t="s">
        <v>2</v>
      </c>
      <c r="O3" s="47"/>
      <c r="P3" s="38" t="s">
        <v>30</v>
      </c>
      <c r="Q3" s="43" t="s">
        <v>42</v>
      </c>
      <c r="R3" s="44"/>
      <c r="S3" s="45"/>
      <c r="T3" s="38" t="s">
        <v>31</v>
      </c>
      <c r="U3" s="38" t="s">
        <v>32</v>
      </c>
    </row>
    <row r="4" spans="1:23" ht="26.4" customHeight="1" x14ac:dyDescent="0.3">
      <c r="A4" s="40"/>
      <c r="B4" s="47"/>
      <c r="C4" s="40"/>
      <c r="D4" s="42"/>
      <c r="E4" s="31" t="s">
        <v>3</v>
      </c>
      <c r="F4" s="31" t="s">
        <v>4</v>
      </c>
      <c r="G4" s="31" t="s">
        <v>5</v>
      </c>
      <c r="H4" s="23" t="s">
        <v>17</v>
      </c>
      <c r="I4" s="6" t="s">
        <v>6</v>
      </c>
      <c r="J4" s="6" t="s">
        <v>29</v>
      </c>
      <c r="K4" s="6" t="s">
        <v>6</v>
      </c>
      <c r="L4" s="30" t="s">
        <v>7</v>
      </c>
      <c r="M4" s="6" t="s">
        <v>6</v>
      </c>
      <c r="N4" s="6" t="s">
        <v>8</v>
      </c>
      <c r="O4" s="6" t="s">
        <v>6</v>
      </c>
      <c r="P4" s="39"/>
      <c r="Q4" s="31" t="s">
        <v>33</v>
      </c>
      <c r="R4" s="31" t="s">
        <v>4</v>
      </c>
      <c r="S4" s="31" t="s">
        <v>5</v>
      </c>
      <c r="T4" s="39"/>
      <c r="U4" s="39"/>
    </row>
    <row r="5" spans="1:23" ht="16.8" customHeight="1" x14ac:dyDescent="0.3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 ht="46.8" customHeight="1" x14ac:dyDescent="0.3">
      <c r="A6" s="36">
        <v>1</v>
      </c>
      <c r="B6" s="34" t="s">
        <v>39</v>
      </c>
      <c r="C6" s="13" t="s">
        <v>25</v>
      </c>
      <c r="D6" s="30" t="s">
        <v>27</v>
      </c>
      <c r="E6" s="22">
        <f t="shared" ref="E6:E13" si="0">G6-F6</f>
        <v>31500</v>
      </c>
      <c r="F6" s="12">
        <f t="shared" ref="F6:F7" si="1">G6*0.1</f>
        <v>3500</v>
      </c>
      <c r="G6" s="20">
        <v>35000</v>
      </c>
      <c r="H6" s="23">
        <v>236</v>
      </c>
      <c r="I6" s="6">
        <v>3</v>
      </c>
      <c r="J6" s="11" t="s">
        <v>9</v>
      </c>
      <c r="K6" s="6">
        <v>5</v>
      </c>
      <c r="L6" s="11" t="s">
        <v>13</v>
      </c>
      <c r="M6" s="6">
        <v>3</v>
      </c>
      <c r="N6" s="6">
        <v>10</v>
      </c>
      <c r="O6" s="6">
        <v>1</v>
      </c>
      <c r="P6" s="9">
        <f t="shared" ref="P6:P13" si="2">I6+K6+M6+O6</f>
        <v>12</v>
      </c>
      <c r="Q6" s="29">
        <f t="shared" ref="Q6:Q13" si="3">S6-R6</f>
        <v>3150</v>
      </c>
      <c r="R6" s="8">
        <f t="shared" ref="R6:R13" si="4">S6*0.1</f>
        <v>350</v>
      </c>
      <c r="S6" s="8">
        <f>F6</f>
        <v>3500</v>
      </c>
      <c r="T6" s="24">
        <f>Q6+E6</f>
        <v>34650</v>
      </c>
      <c r="U6" s="8">
        <f t="shared" ref="U6:U13" si="5">F6+R6</f>
        <v>3850</v>
      </c>
      <c r="V6" s="4"/>
      <c r="W6" s="4"/>
    </row>
    <row r="7" spans="1:23" ht="45" customHeight="1" x14ac:dyDescent="0.3">
      <c r="A7" s="36">
        <v>2</v>
      </c>
      <c r="B7" s="34" t="s">
        <v>23</v>
      </c>
      <c r="C7" s="13" t="s">
        <v>25</v>
      </c>
      <c r="D7" s="30" t="s">
        <v>27</v>
      </c>
      <c r="E7" s="12">
        <f t="shared" si="0"/>
        <v>20707.901999999998</v>
      </c>
      <c r="F7" s="12">
        <f t="shared" si="1"/>
        <v>2300.8780000000002</v>
      </c>
      <c r="G7" s="8">
        <v>23008.78</v>
      </c>
      <c r="H7" s="18">
        <v>316</v>
      </c>
      <c r="I7" s="30">
        <v>3</v>
      </c>
      <c r="J7" s="11" t="s">
        <v>10</v>
      </c>
      <c r="K7" s="6">
        <v>4</v>
      </c>
      <c r="L7" s="11" t="s">
        <v>13</v>
      </c>
      <c r="M7" s="6">
        <v>3</v>
      </c>
      <c r="N7" s="6">
        <v>10</v>
      </c>
      <c r="O7" s="6">
        <v>1</v>
      </c>
      <c r="P7" s="7">
        <f t="shared" si="2"/>
        <v>11</v>
      </c>
      <c r="Q7" s="29">
        <f t="shared" si="3"/>
        <v>2070.7902000000004</v>
      </c>
      <c r="R7" s="8">
        <f t="shared" si="4"/>
        <v>230.08780000000002</v>
      </c>
      <c r="S7" s="8">
        <f t="shared" ref="S7:S8" si="6">F7</f>
        <v>2300.8780000000002</v>
      </c>
      <c r="T7" s="24">
        <f>E7+Q7</f>
        <v>22778.692199999998</v>
      </c>
      <c r="U7" s="28">
        <f t="shared" si="5"/>
        <v>2530.9657999999999</v>
      </c>
    </row>
    <row r="8" spans="1:23" ht="39.6" customHeight="1" x14ac:dyDescent="0.3">
      <c r="A8" s="36">
        <v>3</v>
      </c>
      <c r="B8" s="34" t="s">
        <v>38</v>
      </c>
      <c r="C8" s="13" t="s">
        <v>26</v>
      </c>
      <c r="D8" s="30" t="s">
        <v>28</v>
      </c>
      <c r="E8" s="12">
        <f t="shared" si="0"/>
        <v>14578.47</v>
      </c>
      <c r="F8" s="12">
        <f>G8*0.1</f>
        <v>1619.83</v>
      </c>
      <c r="G8" s="8">
        <v>16198.3</v>
      </c>
      <c r="H8" s="18">
        <v>330</v>
      </c>
      <c r="I8" s="6">
        <v>3</v>
      </c>
      <c r="J8" s="11" t="s">
        <v>10</v>
      </c>
      <c r="K8" s="6">
        <v>4</v>
      </c>
      <c r="L8" s="11" t="s">
        <v>13</v>
      </c>
      <c r="M8" s="6">
        <v>3</v>
      </c>
      <c r="N8" s="6">
        <v>10</v>
      </c>
      <c r="O8" s="6">
        <v>1</v>
      </c>
      <c r="P8" s="7">
        <f t="shared" si="2"/>
        <v>11</v>
      </c>
      <c r="Q8" s="29">
        <f t="shared" si="3"/>
        <v>1457.847</v>
      </c>
      <c r="R8" s="8">
        <f t="shared" si="4"/>
        <v>161.983</v>
      </c>
      <c r="S8" s="8">
        <f t="shared" si="6"/>
        <v>1619.83</v>
      </c>
      <c r="T8" s="24">
        <f>E8+Q8</f>
        <v>16036.316999999999</v>
      </c>
      <c r="U8" s="28">
        <f t="shared" si="5"/>
        <v>1781.8129999999999</v>
      </c>
    </row>
    <row r="9" spans="1:23" ht="18.600000000000001" customHeight="1" x14ac:dyDescent="0.3">
      <c r="A9" s="48" t="s">
        <v>36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3" ht="41.4" customHeight="1" x14ac:dyDescent="0.3">
      <c r="A10" s="36">
        <v>1</v>
      </c>
      <c r="B10" s="34" t="s">
        <v>19</v>
      </c>
      <c r="C10" s="13" t="s">
        <v>11</v>
      </c>
      <c r="D10" s="30">
        <v>2018</v>
      </c>
      <c r="E10" s="12">
        <f t="shared" si="0"/>
        <v>72248.418000000005</v>
      </c>
      <c r="F10" s="12">
        <f>G10*0.1</f>
        <v>8027.6020000000008</v>
      </c>
      <c r="G10" s="8">
        <v>80276.02</v>
      </c>
      <c r="H10" s="18">
        <v>576</v>
      </c>
      <c r="I10" s="6">
        <v>5</v>
      </c>
      <c r="J10" s="11" t="s">
        <v>9</v>
      </c>
      <c r="K10" s="6">
        <v>5</v>
      </c>
      <c r="L10" s="11" t="s">
        <v>12</v>
      </c>
      <c r="M10" s="6">
        <v>5</v>
      </c>
      <c r="N10" s="6">
        <v>10</v>
      </c>
      <c r="O10" s="6">
        <v>1</v>
      </c>
      <c r="P10" s="7">
        <f t="shared" si="2"/>
        <v>16</v>
      </c>
      <c r="Q10" s="29">
        <f t="shared" si="3"/>
        <v>7224.8418000000001</v>
      </c>
      <c r="R10" s="8">
        <f t="shared" si="4"/>
        <v>802.76020000000017</v>
      </c>
      <c r="S10" s="8">
        <f>F10</f>
        <v>8027.6020000000008</v>
      </c>
      <c r="T10" s="24">
        <f>E10+Q10</f>
        <v>79473.2598</v>
      </c>
      <c r="U10" s="28">
        <f t="shared" si="5"/>
        <v>8830.3622000000014</v>
      </c>
    </row>
    <row r="11" spans="1:23" ht="44.4" customHeight="1" x14ac:dyDescent="0.3">
      <c r="A11" s="36">
        <v>2</v>
      </c>
      <c r="B11" s="34" t="s">
        <v>22</v>
      </c>
      <c r="C11" s="11" t="s">
        <v>11</v>
      </c>
      <c r="D11" s="30">
        <v>2018</v>
      </c>
      <c r="E11" s="8">
        <f>G11-F11</f>
        <v>45013.698000000004</v>
      </c>
      <c r="F11" s="8">
        <f>G11*0.1</f>
        <v>5001.5220000000008</v>
      </c>
      <c r="G11" s="28">
        <v>50015.22</v>
      </c>
      <c r="H11" s="23">
        <v>400</v>
      </c>
      <c r="I11" s="6">
        <v>4</v>
      </c>
      <c r="J11" s="11" t="s">
        <v>9</v>
      </c>
      <c r="K11" s="6">
        <v>5</v>
      </c>
      <c r="L11" s="11" t="s">
        <v>12</v>
      </c>
      <c r="M11" s="6">
        <v>5</v>
      </c>
      <c r="N11" s="6">
        <v>10</v>
      </c>
      <c r="O11" s="6">
        <v>1</v>
      </c>
      <c r="P11" s="7">
        <f>I11+K11+M11+O11</f>
        <v>15</v>
      </c>
      <c r="Q11" s="8">
        <f>S11-R11</f>
        <v>4501.3698000000004</v>
      </c>
      <c r="R11" s="8">
        <f>S11*0.1</f>
        <v>500.15220000000011</v>
      </c>
      <c r="S11" s="8">
        <f>F11</f>
        <v>5001.5220000000008</v>
      </c>
      <c r="T11" s="24">
        <f>Q11+E11</f>
        <v>49515.067800000004</v>
      </c>
      <c r="U11" s="28">
        <f>F11+R11</f>
        <v>5501.6742000000013</v>
      </c>
    </row>
    <row r="12" spans="1:23" ht="44.4" customHeight="1" x14ac:dyDescent="0.3">
      <c r="A12" s="36">
        <v>3</v>
      </c>
      <c r="B12" s="34" t="s">
        <v>21</v>
      </c>
      <c r="C12" s="11" t="s">
        <v>11</v>
      </c>
      <c r="D12" s="30" t="s">
        <v>24</v>
      </c>
      <c r="E12" s="12">
        <f t="shared" si="0"/>
        <v>54478.782000000007</v>
      </c>
      <c r="F12" s="12">
        <f>G12*0.1</f>
        <v>6053.1980000000003</v>
      </c>
      <c r="G12" s="12">
        <f>60500+31.98</f>
        <v>60531.98</v>
      </c>
      <c r="H12" s="18">
        <v>811</v>
      </c>
      <c r="I12" s="6">
        <v>5</v>
      </c>
      <c r="J12" s="11" t="s">
        <v>9</v>
      </c>
      <c r="K12" s="6">
        <v>5</v>
      </c>
      <c r="L12" s="11" t="s">
        <v>12</v>
      </c>
      <c r="M12" s="6">
        <v>5</v>
      </c>
      <c r="N12" s="6">
        <v>10</v>
      </c>
      <c r="O12" s="6">
        <v>1</v>
      </c>
      <c r="P12" s="7">
        <f t="shared" si="2"/>
        <v>16</v>
      </c>
      <c r="Q12" s="29">
        <f t="shared" si="3"/>
        <v>5447.8782000000001</v>
      </c>
      <c r="R12" s="8">
        <f t="shared" si="4"/>
        <v>605.3198000000001</v>
      </c>
      <c r="S12" s="8">
        <f>F12</f>
        <v>6053.1980000000003</v>
      </c>
      <c r="T12" s="24">
        <f>E12+Q12</f>
        <v>59926.660200000006</v>
      </c>
      <c r="U12" s="28">
        <f t="shared" si="5"/>
        <v>6658.5178000000005</v>
      </c>
    </row>
    <row r="13" spans="1:23" ht="46.8" customHeight="1" x14ac:dyDescent="0.3">
      <c r="A13" s="36">
        <v>4</v>
      </c>
      <c r="B13" s="34" t="s">
        <v>20</v>
      </c>
      <c r="C13" s="13" t="s">
        <v>11</v>
      </c>
      <c r="D13" s="30" t="s">
        <v>24</v>
      </c>
      <c r="E13" s="22">
        <f t="shared" si="0"/>
        <v>34200</v>
      </c>
      <c r="F13" s="12">
        <f t="shared" ref="F13" si="7">G13*0.1</f>
        <v>3800</v>
      </c>
      <c r="G13" s="20">
        <v>38000</v>
      </c>
      <c r="H13" s="23">
        <v>313</v>
      </c>
      <c r="I13" s="6">
        <v>3</v>
      </c>
      <c r="J13" s="11" t="s">
        <v>9</v>
      </c>
      <c r="K13" s="6">
        <v>5</v>
      </c>
      <c r="L13" s="11" t="s">
        <v>12</v>
      </c>
      <c r="M13" s="6">
        <v>5</v>
      </c>
      <c r="N13" s="6">
        <v>10</v>
      </c>
      <c r="O13" s="6">
        <v>1</v>
      </c>
      <c r="P13" s="9">
        <f t="shared" si="2"/>
        <v>14</v>
      </c>
      <c r="Q13" s="29">
        <f t="shared" si="3"/>
        <v>3420</v>
      </c>
      <c r="R13" s="8">
        <f t="shared" si="4"/>
        <v>380</v>
      </c>
      <c r="S13" s="8">
        <f t="shared" ref="S13" si="8">F13</f>
        <v>3800</v>
      </c>
      <c r="T13" s="24">
        <f>Q13+E13</f>
        <v>37620</v>
      </c>
      <c r="U13" s="8">
        <f t="shared" si="5"/>
        <v>4180</v>
      </c>
    </row>
    <row r="14" spans="1:23" s="10" customFormat="1" ht="20.399999999999999" customHeight="1" x14ac:dyDescent="0.3">
      <c r="A14" s="37"/>
      <c r="B14" s="35" t="s">
        <v>41</v>
      </c>
      <c r="C14" s="15"/>
      <c r="D14" s="14"/>
      <c r="E14" s="21">
        <f>SUM(E6:E13)</f>
        <v>272727.27</v>
      </c>
      <c r="F14" s="21">
        <f>SUM(F6:F13)</f>
        <v>30303.030000000002</v>
      </c>
      <c r="G14" s="21">
        <f>SUM(G6:G13)</f>
        <v>303030.3</v>
      </c>
      <c r="H14" s="33">
        <f>SUM(H6:H13)</f>
        <v>2982</v>
      </c>
      <c r="I14" s="21"/>
      <c r="J14" s="21"/>
      <c r="K14" s="21"/>
      <c r="L14" s="21"/>
      <c r="M14" s="21"/>
      <c r="N14" s="21"/>
      <c r="O14" s="21"/>
      <c r="P14" s="21"/>
      <c r="Q14" s="21">
        <f>SUM(Q6:Q13)</f>
        <v>27272.726999999999</v>
      </c>
      <c r="R14" s="21">
        <f>SUM(R6:R13)</f>
        <v>3030.3030000000003</v>
      </c>
      <c r="S14" s="21">
        <f>SUM(S6:S13)</f>
        <v>30303.030000000002</v>
      </c>
      <c r="T14" s="24">
        <f>SUM(T6:T13)</f>
        <v>299999.99699999997</v>
      </c>
      <c r="U14" s="21">
        <f>SUM(U6:U13)</f>
        <v>33333.333000000006</v>
      </c>
    </row>
  </sheetData>
  <mergeCells count="16">
    <mergeCell ref="B3:B4"/>
    <mergeCell ref="C3:C4"/>
    <mergeCell ref="E3:G3"/>
    <mergeCell ref="J3:K3"/>
    <mergeCell ref="L3:M3"/>
    <mergeCell ref="N3:O3"/>
    <mergeCell ref="H3:I3"/>
    <mergeCell ref="T3:T4"/>
    <mergeCell ref="A2:U2"/>
    <mergeCell ref="P3:P4"/>
    <mergeCell ref="A3:A4"/>
    <mergeCell ref="A5:U5"/>
    <mergeCell ref="A9:U9"/>
    <mergeCell ref="U3:U4"/>
    <mergeCell ref="Q3:S3"/>
    <mergeCell ref="D3:D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комиссия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Киселёв Алексей Сергеевич</cp:lastModifiedBy>
  <cp:lastPrinted>2018-01-25T08:02:27Z</cp:lastPrinted>
  <dcterms:created xsi:type="dcterms:W3CDTF">2016-04-25T11:06:17Z</dcterms:created>
  <dcterms:modified xsi:type="dcterms:W3CDTF">2018-01-25T08:50:52Z</dcterms:modified>
</cp:coreProperties>
</file>