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655" windowHeight="6645" activeTab="1"/>
  </bookViews>
  <sheets>
    <sheet name="2025" sheetId="10" r:id="rId1"/>
    <sheet name="2026" sheetId="11" r:id="rId2"/>
  </sheets>
  <definedNames>
    <definedName name="_xlnm._FilterDatabase" localSheetId="0" hidden="1">'2025'!$A$5:$G$85</definedName>
  </definedNames>
  <calcPr calcId="145621"/>
</workbook>
</file>

<file path=xl/calcChain.xml><?xml version="1.0" encoding="utf-8"?>
<calcChain xmlns="http://schemas.openxmlformats.org/spreadsheetml/2006/main">
  <c r="G61" i="11" l="1"/>
  <c r="C61" i="11"/>
  <c r="F60" i="11"/>
  <c r="F59" i="11"/>
  <c r="F58" i="11"/>
  <c r="F57" i="11"/>
  <c r="F56" i="11"/>
  <c r="F55" i="11"/>
  <c r="F54" i="11"/>
  <c r="F53" i="11"/>
  <c r="F52" i="11"/>
  <c r="F51" i="11"/>
  <c r="F49" i="11"/>
  <c r="F61" i="11" s="1"/>
  <c r="G46" i="11"/>
  <c r="G62" i="11" s="1"/>
  <c r="C46" i="11"/>
  <c r="C62" i="11" s="1"/>
  <c r="F45" i="11"/>
  <c r="F44" i="11"/>
  <c r="F43" i="11"/>
  <c r="F42" i="11"/>
  <c r="F40" i="11"/>
  <c r="F38" i="11"/>
  <c r="F37" i="11"/>
  <c r="F35" i="11"/>
  <c r="F34" i="11"/>
  <c r="F32" i="11"/>
  <c r="F31" i="11"/>
  <c r="F30" i="11"/>
  <c r="F28" i="11"/>
  <c r="F26" i="11"/>
  <c r="F24" i="11"/>
  <c r="F23" i="11"/>
  <c r="F22" i="11"/>
  <c r="F21" i="11"/>
  <c r="F20" i="11"/>
  <c r="F19" i="11"/>
  <c r="F17" i="11"/>
  <c r="F16" i="11"/>
  <c r="F15" i="11"/>
  <c r="F14" i="11"/>
  <c r="F12" i="11"/>
  <c r="F10" i="11"/>
  <c r="F8" i="11"/>
  <c r="F46" i="11" s="1"/>
  <c r="M90" i="10"/>
  <c r="D90" i="10"/>
  <c r="D91" i="10" s="1"/>
  <c r="L89" i="10"/>
  <c r="L88" i="10"/>
  <c r="L86" i="10"/>
  <c r="L85" i="10"/>
  <c r="L84" i="10"/>
  <c r="L83" i="10"/>
  <c r="L82" i="10"/>
  <c r="L81" i="10"/>
  <c r="L80" i="10"/>
  <c r="L79" i="10"/>
  <c r="L77" i="10"/>
  <c r="L76" i="10"/>
  <c r="L74" i="10"/>
  <c r="L73" i="10"/>
  <c r="L71" i="10"/>
  <c r="L69" i="10"/>
  <c r="L68" i="10"/>
  <c r="L66" i="10"/>
  <c r="L64" i="10"/>
  <c r="L63" i="10"/>
  <c r="L62" i="10"/>
  <c r="L60" i="10"/>
  <c r="L59" i="10"/>
  <c r="L57" i="10"/>
  <c r="L56" i="10"/>
  <c r="L54" i="10"/>
  <c r="L53" i="10"/>
  <c r="L90" i="10" s="1"/>
  <c r="M50" i="10"/>
  <c r="M91" i="10" s="1"/>
  <c r="D50" i="10"/>
  <c r="L49" i="10"/>
  <c r="L48" i="10"/>
  <c r="L47" i="10"/>
  <c r="L46" i="10"/>
  <c r="L45" i="10"/>
  <c r="L43" i="10"/>
  <c r="L42" i="10"/>
  <c r="L40" i="10"/>
  <c r="L38" i="10"/>
  <c r="L37" i="10"/>
  <c r="L36" i="10"/>
  <c r="L34" i="10"/>
  <c r="L33" i="10"/>
  <c r="L32" i="10"/>
  <c r="L31" i="10"/>
  <c r="L29" i="10"/>
  <c r="L27" i="10"/>
  <c r="K27" i="10"/>
  <c r="J27" i="10"/>
  <c r="L26" i="10"/>
  <c r="L24" i="10"/>
  <c r="L22" i="10"/>
  <c r="L21" i="10"/>
  <c r="L20" i="10"/>
  <c r="L18" i="10"/>
  <c r="L16" i="10"/>
  <c r="L14" i="10"/>
  <c r="L13" i="10"/>
  <c r="L12" i="10"/>
  <c r="L10" i="10"/>
  <c r="L8" i="10"/>
  <c r="L50" i="10" s="1"/>
  <c r="F62" i="11" l="1"/>
  <c r="L91" i="10"/>
</calcChain>
</file>

<file path=xl/sharedStrings.xml><?xml version="1.0" encoding="utf-8"?>
<sst xmlns="http://schemas.openxmlformats.org/spreadsheetml/2006/main" count="336" uniqueCount="189">
  <si>
    <t>Любанское городское поселение</t>
  </si>
  <si>
    <t>Петровское сельское поселение</t>
  </si>
  <si>
    <t>Громовское сельское поселение</t>
  </si>
  <si>
    <t>Елизаветинское сельское поселение</t>
  </si>
  <si>
    <t>Лужское городское поселение</t>
  </si>
  <si>
    <t>Суховское сельское поселение</t>
  </si>
  <si>
    <t>Лидское сельское поселение</t>
  </si>
  <si>
    <t>Севастьяновское сельское поселение</t>
  </si>
  <si>
    <t>Пудостьское сельское поселение</t>
  </si>
  <si>
    <t>Серебрянское сельское поселение</t>
  </si>
  <si>
    <t>Красноборское городское поселение</t>
  </si>
  <si>
    <t>Подпорожское городское поселение</t>
  </si>
  <si>
    <t>Вырицкое городское поселение</t>
  </si>
  <si>
    <t>Кипенское сельское поселение</t>
  </si>
  <si>
    <t>Сяськелевское сельское поселение</t>
  </si>
  <si>
    <t>Сусанинское сельское поселение</t>
  </si>
  <si>
    <t>Павловское городское поселение</t>
  </si>
  <si>
    <t>Мгинское городское поселение</t>
  </si>
  <si>
    <t>Сертоловское городское поселение</t>
  </si>
  <si>
    <t>Куземкинское сельское поселение</t>
  </si>
  <si>
    <t>Рябовское городское поселение</t>
  </si>
  <si>
    <t>Приморское городское поселение</t>
  </si>
  <si>
    <t>Фалилеевское сельское поселение</t>
  </si>
  <si>
    <t>Полянское сельское поселение</t>
  </si>
  <si>
    <t>Важинское городское поселение</t>
  </si>
  <si>
    <t>Кировское городское поселение</t>
  </si>
  <si>
    <t>Количество площадок</t>
  </si>
  <si>
    <t xml:space="preserve">% софинансирования  </t>
  </si>
  <si>
    <t>Общая стоимость, руб</t>
  </si>
  <si>
    <t>Бокситогорский муниципальный район</t>
  </si>
  <si>
    <t>Волосовский муниципальный район</t>
  </si>
  <si>
    <t>Волховский муниципальный район</t>
  </si>
  <si>
    <t>Всеволожский муниципальный район</t>
  </si>
  <si>
    <t>Выборгский муниципальный район</t>
  </si>
  <si>
    <t>Кингисеппский муниципальный район</t>
  </si>
  <si>
    <t>Кировский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</si>
  <si>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</si>
  <si>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</si>
  <si>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</si>
  <si>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1.1</t>
  </si>
  <si>
    <t>1.2</t>
  </si>
  <si>
    <t>2.1</t>
  </si>
  <si>
    <t>2.2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</si>
  <si>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</si>
  <si>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</si>
  <si>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</si>
  <si>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</si>
  <si>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</si>
  <si>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</si>
  <si>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</si>
  <si>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</si>
  <si>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</si>
  <si>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</si>
  <si>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</si>
  <si>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</si>
  <si>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</si>
  <si>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</si>
  <si>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6</t>
  </si>
  <si>
    <t>6.1</t>
  </si>
  <si>
    <t>6.2</t>
  </si>
  <si>
    <t>6.3</t>
  </si>
  <si>
    <t>7</t>
  </si>
  <si>
    <t>7.1</t>
  </si>
  <si>
    <t>8</t>
  </si>
  <si>
    <t>8.1</t>
  </si>
  <si>
    <t>8.2</t>
  </si>
  <si>
    <t>8.3</t>
  </si>
  <si>
    <t>9</t>
  </si>
  <si>
    <t>9.1</t>
  </si>
  <si>
    <t>10</t>
  </si>
  <si>
    <t>10.1</t>
  </si>
  <si>
    <t>11</t>
  </si>
  <si>
    <t>11.1</t>
  </si>
  <si>
    <t>11.2</t>
  </si>
  <si>
    <t>12</t>
  </si>
  <si>
    <t>12.1</t>
  </si>
  <si>
    <t>12.2</t>
  </si>
  <si>
    <t>13</t>
  </si>
  <si>
    <t>13.1</t>
  </si>
  <si>
    <t>14</t>
  </si>
  <si>
    <t>14.1</t>
  </si>
  <si>
    <t>№ п/п</t>
  </si>
  <si>
    <t>Наименование поселения</t>
  </si>
  <si>
    <t>Ломоносовский муниципальный район</t>
  </si>
  <si>
    <t>11.3</t>
  </si>
  <si>
    <t>13.2</t>
  </si>
  <si>
    <t>Первый отбор муниципальных образований</t>
  </si>
  <si>
    <t>Самойловское сельское поселение</t>
  </si>
  <si>
    <t>Волховское городское поселение</t>
  </si>
  <si>
    <t>Рахьинское городское поселение</t>
  </si>
  <si>
    <t>Рощинское городское поселение</t>
  </si>
  <si>
    <t>Кобринское сельское поселение</t>
  </si>
  <si>
    <t>Кингисеппское городское поселение</t>
  </si>
  <si>
    <t>Вистинское сельское поселение</t>
  </si>
  <si>
    <t>Киришский муниципальный район</t>
  </si>
  <si>
    <t>Кусинское сельское поселение</t>
  </si>
  <si>
    <t xml:space="preserve">Алеховщинское сельское поселение </t>
  </si>
  <si>
    <t>Дзержинское сельское поселение</t>
  </si>
  <si>
    <t>9.2</t>
  </si>
  <si>
    <t>Оредежское сельское поселение</t>
  </si>
  <si>
    <t>Плодовское сельское поселение</t>
  </si>
  <si>
    <t>Ромашкинское сельское поселение</t>
  </si>
  <si>
    <t>12.3</t>
  </si>
  <si>
    <t>Ульяновское городское поселение</t>
  </si>
  <si>
    <t>Второй отбор муниципальных образований</t>
  </si>
  <si>
    <t>10.2</t>
  </si>
  <si>
    <t>10.3</t>
  </si>
  <si>
    <t>Общая сумма субсидии</t>
  </si>
  <si>
    <t>Х</t>
  </si>
  <si>
    <t>Областной бюджет, руб.</t>
  </si>
  <si>
    <t>Областной бюджет (округл), тыс.руб.</t>
  </si>
  <si>
    <t xml:space="preserve">№ </t>
  </si>
  <si>
    <t>% софинансирования</t>
  </si>
  <si>
    <t>Стоят ли в резерве 2022, 2023??</t>
  </si>
  <si>
    <t>Баллы</t>
  </si>
  <si>
    <t>Уровень софин. (расп №396-р и №340-р)</t>
  </si>
  <si>
    <t>Сумма субсидии 2024</t>
  </si>
  <si>
    <t>Совпадают ли адреса ?</t>
  </si>
  <si>
    <t>Обл. бюджет</t>
  </si>
  <si>
    <t>Мест. Бюджет</t>
  </si>
  <si>
    <t>был отказ</t>
  </si>
  <si>
    <t>Прошли в 2022.  Надо проверить на соответсвие адресов в заявке на 2024, 2025</t>
  </si>
  <si>
    <t>Прошли в 2023, 2024.  Надо проверить на соответсвие адресов в заявке на 2022</t>
  </si>
  <si>
    <t>не заявлялись</t>
  </si>
  <si>
    <t>Токсовское городское поселение</t>
  </si>
  <si>
    <t>Прошли в 2023. Резерв в 2022. Надо проверить на несовпадение адресов в заявках</t>
  </si>
  <si>
    <t>Кировский  муниципальный район</t>
  </si>
  <si>
    <t>Прошли в 2023, 2024. Резерв в 2022. Надо проверить на несовпадение адресов в заявках</t>
  </si>
  <si>
    <t xml:space="preserve">Лодейнопольский </t>
  </si>
  <si>
    <t>Прошли в 2023, 2024. Резерв в 2022. Взяли адреса из 2022. Надо проверить</t>
  </si>
  <si>
    <t>Ломоносовский  муниципальный район</t>
  </si>
  <si>
    <t>Аннинское городское поселение</t>
  </si>
  <si>
    <t>Пениковское сельское поселение</t>
  </si>
  <si>
    <t>Оржицкое сельское поселение</t>
  </si>
  <si>
    <t>10.4</t>
  </si>
  <si>
    <t>Большеижорское городское поселение</t>
  </si>
  <si>
    <t>Лужский  муниципальный район</t>
  </si>
  <si>
    <t>Прошли в 2022, 2023, 2024.</t>
  </si>
  <si>
    <t>Резерв 2022</t>
  </si>
  <si>
    <t>Подпорожский  муниципальный район</t>
  </si>
  <si>
    <t>Приозерский  муниципальный район</t>
  </si>
  <si>
    <t>Раздольевское сельское поселение</t>
  </si>
  <si>
    <t xml:space="preserve">Прошли в 2023. Завляют адрес из 2022 года. </t>
  </si>
  <si>
    <t>Тосненский  муниципальный район</t>
  </si>
  <si>
    <t>14.2</t>
  </si>
  <si>
    <t>14.3</t>
  </si>
  <si>
    <t>14.4</t>
  </si>
  <si>
    <t>Лисинское сельское поселение</t>
  </si>
  <si>
    <t>14.5</t>
  </si>
  <si>
    <t>Прошли в 2022, 2023, 2024. Надо проверить адреса 2024, 2025</t>
  </si>
  <si>
    <t>Большедворское сельское поселение</t>
  </si>
  <si>
    <t>Большеврудское сельское поселение</t>
  </si>
  <si>
    <t>Кузьмоловское городское поселение</t>
  </si>
  <si>
    <t>Высоцкое городское поселение</t>
  </si>
  <si>
    <t>Советское городское поселение</t>
  </si>
  <si>
    <t>Коммунарское городское поселение</t>
  </si>
  <si>
    <t>5.5</t>
  </si>
  <si>
    <t>5.6</t>
  </si>
  <si>
    <t>Пчевжинское сельское поселение</t>
  </si>
  <si>
    <t>Шлиссельбургское  городское поселение</t>
  </si>
  <si>
    <t>Большеижорское сельское поселение</t>
  </si>
  <si>
    <t>Запорожское сельское поселение</t>
  </si>
  <si>
    <t>12.4</t>
  </si>
  <si>
    <t>Борское сельское поселение</t>
  </si>
  <si>
    <t>Новодевяткинское сельское поселение</t>
  </si>
  <si>
    <t>Дружногорское сельское поселение</t>
  </si>
  <si>
    <t>Нежновское сельское поселение</t>
  </si>
  <si>
    <t>Русско-Высоцкое сельское поселение</t>
  </si>
  <si>
    <t>Никольское городское поселение</t>
  </si>
  <si>
    <t>10.5</t>
  </si>
  <si>
    <t>10.6</t>
  </si>
  <si>
    <t>Красноозерное сельское поселение</t>
  </si>
  <si>
    <t>10.7</t>
  </si>
  <si>
    <t>Мельниковское сельское поселение</t>
  </si>
  <si>
    <t>10.8</t>
  </si>
  <si>
    <t>Выскатское сельское поселение</t>
  </si>
  <si>
    <t>Новосельское сельское поселение</t>
  </si>
  <si>
    <t>Сланцевский муниципальный район</t>
  </si>
  <si>
    <t>29 МО по итогам первого отбора</t>
  </si>
  <si>
    <t>27 МО по итогам второго отбора</t>
  </si>
  <si>
    <t>2</t>
  </si>
  <si>
    <t>8 МО по итогам второго отбора</t>
  </si>
  <si>
    <t>27 МО по итогам первого отбора</t>
  </si>
  <si>
    <t xml:space="preserve">Расчет объема субсидий бюджетам муниципальных образований Ленинградской
области на мероприятия по созданию  мест (площадок) накопления твердых коммунальных отходов 
на 2025 год </t>
  </si>
  <si>
    <t>таблица 1</t>
  </si>
  <si>
    <t>таблица 2</t>
  </si>
  <si>
    <t>Приложение 66 к пояснительной записке 2025 года</t>
  </si>
  <si>
    <t xml:space="preserve">Расчет объема субсидий бюджетам муниципальных образований Ленинградской
области на мероприятия по созданию  мест (площадок) накопления твердых коммунальных отходов 
на 2026 год </t>
  </si>
  <si>
    <t>Гатчинский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</si>
</sst>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\ _₽"/>
  </numFmts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5" fontId="4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165" fontId="4" fillId="0" borderId="7" xfId="0" applyNumberFormat="1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49" fontId="4" fillId="0" borderId="7" xfId="0" applyNumberFormat="1" applyFont="1" applyFill="1" applyBorder="1" applyAlignment="1">
      <alignment horizontal="center"/>
    </xf>
    <xf numFmtId="0" fontId="0" fillId="0" borderId="7" xfId="0" applyBorder="1"/>
    <xf numFmtId="164" fontId="4" fillId="0" borderId="7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0" fillId="0" borderId="6" xfId="0" applyBorder="1"/>
    <xf numFmtId="164" fontId="4" fillId="0" borderId="6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65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2" borderId="3" xfId="0" applyFill="1" applyBorder="1" applyAlignment="1"/>
    <xf numFmtId="0" fontId="0" fillId="2" borderId="4" xfId="0" applyFill="1" applyBorder="1" applyAlignment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6"/>
  <sheetViews>
    <sheetView topLeftCell="A70" zoomScaleNormal="100" workbookViewId="0">
      <selection activeCell="B99" sqref="B99"/>
    </sheetView>
  </sheetViews>
  <sheetFormatPr defaultRowHeight="15" x14ac:dyDescent="0.25"/>
  <cols>
    <col min="1" max="1" width="7.85546875" customWidth="1"/>
    <col min="2" max="2" width="36.42578125" customWidth="1"/>
    <col min="3" max="3" width="16" hidden="1" customWidth="1"/>
    <col min="4" max="4" width="12.7109375" customWidth="1"/>
    <col min="5" max="5" width="11.85546875" customWidth="1"/>
    <col min="6" max="6" width="18.5703125" customWidth="1"/>
    <col min="7" max="7" width="24" hidden="1" customWidth="1"/>
    <col min="8" max="9" width="9.140625" hidden="1" customWidth="1"/>
    <col min="10" max="10" width="18.28515625" hidden="1" customWidth="1"/>
    <col min="11" max="11" width="15.140625" hidden="1" customWidth="1"/>
    <col min="12" max="12" width="17" style="54" customWidth="1"/>
    <col min="13" max="13" width="11.7109375" style="36" customWidth="1"/>
  </cols>
  <sheetData>
    <row r="1" spans="1:13" x14ac:dyDescent="0.25">
      <c r="M1" s="56" t="s">
        <v>186</v>
      </c>
    </row>
    <row r="2" spans="1:13" x14ac:dyDescent="0.25">
      <c r="M2" s="56" t="s">
        <v>184</v>
      </c>
    </row>
    <row r="3" spans="1:13" ht="60" customHeight="1" x14ac:dyDescent="0.25">
      <c r="A3" s="105" t="s">
        <v>183</v>
      </c>
      <c r="B3" s="106"/>
      <c r="C3" s="106"/>
      <c r="D3" s="106"/>
      <c r="E3" s="106"/>
      <c r="F3" s="106"/>
      <c r="G3" s="106"/>
      <c r="H3" s="107"/>
      <c r="I3" s="107"/>
      <c r="J3" s="107"/>
      <c r="K3" s="107"/>
      <c r="L3" s="107"/>
      <c r="M3" s="107"/>
    </row>
    <row r="4" spans="1:13" ht="99.75" x14ac:dyDescent="0.25">
      <c r="A4" s="86" t="s">
        <v>111</v>
      </c>
      <c r="B4" s="86" t="s">
        <v>82</v>
      </c>
      <c r="C4" s="88">
        <v>2024</v>
      </c>
      <c r="D4" s="89" t="s">
        <v>26</v>
      </c>
      <c r="E4" s="90" t="s">
        <v>112</v>
      </c>
      <c r="F4" s="90" t="s">
        <v>28</v>
      </c>
      <c r="G4" s="66" t="s">
        <v>113</v>
      </c>
      <c r="H4" s="66" t="s">
        <v>114</v>
      </c>
      <c r="I4" s="65" t="s">
        <v>115</v>
      </c>
      <c r="J4" s="91" t="s">
        <v>116</v>
      </c>
      <c r="K4" s="91"/>
      <c r="L4" s="89" t="s">
        <v>109</v>
      </c>
      <c r="M4" s="89" t="s">
        <v>110</v>
      </c>
    </row>
    <row r="5" spans="1:13" x14ac:dyDescent="0.25">
      <c r="A5" s="87"/>
      <c r="B5" s="87"/>
      <c r="C5" s="88"/>
      <c r="D5" s="89"/>
      <c r="E5" s="90"/>
      <c r="F5" s="90"/>
      <c r="G5" s="66" t="s">
        <v>117</v>
      </c>
      <c r="H5" s="66">
        <v>2024</v>
      </c>
      <c r="I5" s="66">
        <v>2024</v>
      </c>
      <c r="J5" s="14" t="s">
        <v>118</v>
      </c>
      <c r="K5" s="14" t="s">
        <v>119</v>
      </c>
      <c r="L5" s="89"/>
      <c r="M5" s="89"/>
    </row>
    <row r="6" spans="1:13" x14ac:dyDescent="0.25">
      <c r="A6" s="2"/>
      <c r="B6" s="80" t="s">
        <v>86</v>
      </c>
      <c r="C6" s="92"/>
      <c r="D6" s="92"/>
      <c r="E6" s="92"/>
      <c r="F6" s="92"/>
      <c r="G6" s="93"/>
      <c r="H6" s="62"/>
      <c r="I6" s="62"/>
      <c r="J6" s="22"/>
      <c r="K6" s="22"/>
      <c r="L6" s="55"/>
      <c r="M6" s="55"/>
    </row>
    <row r="7" spans="1:13" x14ac:dyDescent="0.25">
      <c r="A7" s="15">
        <v>1</v>
      </c>
      <c r="B7" s="75" t="s">
        <v>29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x14ac:dyDescent="0.25">
      <c r="A8" s="16" t="s">
        <v>39</v>
      </c>
      <c r="B8" s="60" t="s">
        <v>87</v>
      </c>
      <c r="C8" s="17">
        <v>1781160</v>
      </c>
      <c r="D8" s="60">
        <v>8</v>
      </c>
      <c r="E8" s="60">
        <v>84</v>
      </c>
      <c r="F8" s="17">
        <v>1187440</v>
      </c>
      <c r="G8" s="18" t="s">
        <v>120</v>
      </c>
      <c r="H8" s="60">
        <v>100</v>
      </c>
      <c r="I8" s="60">
        <v>83</v>
      </c>
      <c r="J8" s="19">
        <v>1478362.7999999998</v>
      </c>
      <c r="K8" s="19">
        <v>302797.20000000019</v>
      </c>
      <c r="L8" s="20">
        <f>F8*E8/100</f>
        <v>997449.6</v>
      </c>
      <c r="M8" s="21">
        <v>997.5</v>
      </c>
    </row>
    <row r="9" spans="1:13" x14ac:dyDescent="0.25">
      <c r="A9" s="16">
        <v>2</v>
      </c>
      <c r="B9" s="83" t="s">
        <v>31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5"/>
    </row>
    <row r="10" spans="1:13" x14ac:dyDescent="0.25">
      <c r="A10" s="16" t="s">
        <v>41</v>
      </c>
      <c r="B10" s="14" t="s">
        <v>88</v>
      </c>
      <c r="C10" s="17">
        <v>1958574</v>
      </c>
      <c r="D10" s="22">
        <v>4</v>
      </c>
      <c r="E10" s="14">
        <v>91</v>
      </c>
      <c r="F10" s="17">
        <v>2479826.4</v>
      </c>
      <c r="G10" s="23" t="s">
        <v>121</v>
      </c>
      <c r="H10" s="14">
        <v>80</v>
      </c>
      <c r="I10" s="14">
        <v>90</v>
      </c>
      <c r="J10" s="17">
        <v>1762716.6</v>
      </c>
      <c r="K10" s="17">
        <v>195857.39999999991</v>
      </c>
      <c r="L10" s="24">
        <f>F10*E10/100</f>
        <v>2256642.0240000002</v>
      </c>
      <c r="M10" s="21">
        <v>2256.6</v>
      </c>
    </row>
    <row r="11" spans="1:13" x14ac:dyDescent="0.25">
      <c r="A11" s="16" t="s">
        <v>43</v>
      </c>
      <c r="B11" s="77" t="s">
        <v>32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9"/>
    </row>
    <row r="12" spans="1:13" x14ac:dyDescent="0.25">
      <c r="A12" s="16" t="s">
        <v>44</v>
      </c>
      <c r="B12" s="61" t="s">
        <v>18</v>
      </c>
      <c r="C12" s="17">
        <v>2248635.1800000002</v>
      </c>
      <c r="D12" s="60">
        <v>2</v>
      </c>
      <c r="E12" s="61">
        <v>93</v>
      </c>
      <c r="F12" s="17">
        <v>1499090.12</v>
      </c>
      <c r="G12" s="18" t="s">
        <v>122</v>
      </c>
      <c r="H12" s="61">
        <v>80</v>
      </c>
      <c r="I12" s="61">
        <v>92</v>
      </c>
      <c r="J12" s="19">
        <v>2068744.3656000001</v>
      </c>
      <c r="K12" s="19">
        <v>179890.81440000003</v>
      </c>
      <c r="L12" s="24">
        <f>F12*E12/100</f>
        <v>1394153.8115999999</v>
      </c>
      <c r="M12" s="21">
        <v>1394.2</v>
      </c>
    </row>
    <row r="13" spans="1:13" x14ac:dyDescent="0.25">
      <c r="A13" s="16" t="s">
        <v>45</v>
      </c>
      <c r="B13" s="61" t="s">
        <v>89</v>
      </c>
      <c r="C13" s="17">
        <v>4750000</v>
      </c>
      <c r="D13" s="60">
        <v>15</v>
      </c>
      <c r="E13" s="61">
        <v>89</v>
      </c>
      <c r="F13" s="17">
        <v>14250000</v>
      </c>
      <c r="G13" s="18" t="s">
        <v>123</v>
      </c>
      <c r="H13" s="61">
        <v>80</v>
      </c>
      <c r="I13" s="61">
        <v>89</v>
      </c>
      <c r="J13" s="19">
        <v>4227500</v>
      </c>
      <c r="K13" s="19">
        <v>522500</v>
      </c>
      <c r="L13" s="24">
        <f>F13*E13/100</f>
        <v>12682500</v>
      </c>
      <c r="M13" s="21">
        <v>12682.5</v>
      </c>
    </row>
    <row r="14" spans="1:13" x14ac:dyDescent="0.25">
      <c r="A14" s="16" t="s">
        <v>46</v>
      </c>
      <c r="B14" s="61" t="s">
        <v>124</v>
      </c>
      <c r="C14" s="17"/>
      <c r="D14" s="60">
        <v>5</v>
      </c>
      <c r="E14" s="61">
        <v>79</v>
      </c>
      <c r="F14" s="17">
        <v>2146700</v>
      </c>
      <c r="G14" s="18" t="s">
        <v>123</v>
      </c>
      <c r="H14" s="61"/>
      <c r="I14" s="61"/>
      <c r="J14" s="19">
        <v>0</v>
      </c>
      <c r="K14" s="19">
        <v>0</v>
      </c>
      <c r="L14" s="24">
        <f>F14*E14/100</f>
        <v>1695893</v>
      </c>
      <c r="M14" s="21">
        <v>1695.9</v>
      </c>
    </row>
    <row r="15" spans="1:13" x14ac:dyDescent="0.25">
      <c r="A15" s="16" t="s">
        <v>47</v>
      </c>
      <c r="B15" s="83" t="s">
        <v>33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5"/>
    </row>
    <row r="16" spans="1:13" x14ac:dyDescent="0.25">
      <c r="A16" s="16" t="s">
        <v>48</v>
      </c>
      <c r="B16" s="14" t="s">
        <v>90</v>
      </c>
      <c r="C16" s="17">
        <v>900000</v>
      </c>
      <c r="D16" s="22">
        <v>2</v>
      </c>
      <c r="E16" s="14">
        <v>90</v>
      </c>
      <c r="F16" s="17">
        <v>900000</v>
      </c>
      <c r="G16" s="23" t="s">
        <v>120</v>
      </c>
      <c r="H16" s="14">
        <v>80</v>
      </c>
      <c r="I16" s="14">
        <v>90</v>
      </c>
      <c r="J16" s="17">
        <v>810000</v>
      </c>
      <c r="K16" s="17">
        <v>90000</v>
      </c>
      <c r="L16" s="24">
        <f>F16*E16/100</f>
        <v>810000</v>
      </c>
      <c r="M16" s="25">
        <v>810</v>
      </c>
    </row>
    <row r="17" spans="1:13" s="1" customFormat="1" x14ac:dyDescent="0.25">
      <c r="A17" s="16" t="s">
        <v>52</v>
      </c>
      <c r="B17" s="77" t="s">
        <v>188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9"/>
    </row>
    <row r="18" spans="1:13" s="1" customFormat="1" x14ac:dyDescent="0.25">
      <c r="A18" s="16" t="s">
        <v>53</v>
      </c>
      <c r="B18" s="61" t="s">
        <v>91</v>
      </c>
      <c r="C18" s="17">
        <v>1652286</v>
      </c>
      <c r="D18" s="60">
        <v>3</v>
      </c>
      <c r="E18" s="61">
        <v>91</v>
      </c>
      <c r="F18" s="17">
        <v>826143</v>
      </c>
      <c r="G18" s="18" t="s">
        <v>120</v>
      </c>
      <c r="H18" s="61">
        <v>80</v>
      </c>
      <c r="I18" s="61">
        <v>91</v>
      </c>
      <c r="J18" s="19">
        <v>1503580.26</v>
      </c>
      <c r="K18" s="19">
        <v>148705.74</v>
      </c>
      <c r="L18" s="67">
        <f>F18*E18/100</f>
        <v>751790.13</v>
      </c>
      <c r="M18" s="35">
        <v>751.8</v>
      </c>
    </row>
    <row r="19" spans="1:13" x14ac:dyDescent="0.25">
      <c r="A19" s="16" t="s">
        <v>57</v>
      </c>
      <c r="B19" s="83" t="s">
        <v>34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5"/>
    </row>
    <row r="20" spans="1:13" x14ac:dyDescent="0.25">
      <c r="A20" s="16" t="s">
        <v>58</v>
      </c>
      <c r="B20" s="14" t="s">
        <v>93</v>
      </c>
      <c r="C20" s="17">
        <v>2416000</v>
      </c>
      <c r="D20" s="22">
        <v>8</v>
      </c>
      <c r="E20" s="14">
        <v>71</v>
      </c>
      <c r="F20" s="17">
        <v>2512000</v>
      </c>
      <c r="G20" s="23" t="s">
        <v>125</v>
      </c>
      <c r="H20" s="14">
        <v>60</v>
      </c>
      <c r="I20" s="14">
        <v>71</v>
      </c>
      <c r="J20" s="17">
        <v>1715360</v>
      </c>
      <c r="K20" s="17">
        <v>700640</v>
      </c>
      <c r="L20" s="24">
        <f>F20*E20/100</f>
        <v>1783520</v>
      </c>
      <c r="M20" s="25">
        <v>1783.5</v>
      </c>
    </row>
    <row r="21" spans="1:13" x14ac:dyDescent="0.25">
      <c r="A21" s="16" t="s">
        <v>59</v>
      </c>
      <c r="B21" s="61" t="s">
        <v>92</v>
      </c>
      <c r="C21" s="17">
        <v>4904084.4000000004</v>
      </c>
      <c r="D21" s="60">
        <v>9</v>
      </c>
      <c r="E21" s="61">
        <v>93</v>
      </c>
      <c r="F21" s="17">
        <v>5448402</v>
      </c>
      <c r="G21" s="18"/>
      <c r="H21" s="61">
        <v>80</v>
      </c>
      <c r="I21" s="61">
        <v>93</v>
      </c>
      <c r="J21" s="19">
        <v>4560798.4920000006</v>
      </c>
      <c r="K21" s="19">
        <v>343285.90799999982</v>
      </c>
      <c r="L21" s="24">
        <f>F21*E21/100</f>
        <v>5067013.8600000003</v>
      </c>
      <c r="M21" s="25">
        <v>5067</v>
      </c>
    </row>
    <row r="22" spans="1:13" x14ac:dyDescent="0.25">
      <c r="A22" s="16" t="s">
        <v>60</v>
      </c>
      <c r="B22" s="61" t="s">
        <v>22</v>
      </c>
      <c r="C22" s="17">
        <v>0</v>
      </c>
      <c r="D22" s="60">
        <v>3</v>
      </c>
      <c r="E22" s="61">
        <v>89</v>
      </c>
      <c r="F22" s="17">
        <v>559000</v>
      </c>
      <c r="G22" s="18" t="s">
        <v>122</v>
      </c>
      <c r="H22" s="61"/>
      <c r="I22" s="61">
        <v>90</v>
      </c>
      <c r="J22" s="19">
        <v>0</v>
      </c>
      <c r="K22" s="19">
        <v>0</v>
      </c>
      <c r="L22" s="24">
        <f>F22*E22/100</f>
        <v>497510</v>
      </c>
      <c r="M22" s="25">
        <v>497.5</v>
      </c>
    </row>
    <row r="23" spans="1:13" x14ac:dyDescent="0.25">
      <c r="A23" s="16" t="s">
        <v>61</v>
      </c>
      <c r="B23" s="77" t="s">
        <v>94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9"/>
    </row>
    <row r="24" spans="1:13" x14ac:dyDescent="0.25">
      <c r="A24" s="16" t="s">
        <v>62</v>
      </c>
      <c r="B24" s="61" t="s">
        <v>95</v>
      </c>
      <c r="C24" s="17">
        <v>702038</v>
      </c>
      <c r="D24" s="60">
        <v>2</v>
      </c>
      <c r="E24" s="61">
        <v>87</v>
      </c>
      <c r="F24" s="17">
        <v>702038</v>
      </c>
      <c r="G24" s="18" t="s">
        <v>120</v>
      </c>
      <c r="H24" s="61">
        <v>80</v>
      </c>
      <c r="I24" s="61">
        <v>87</v>
      </c>
      <c r="J24" s="19">
        <v>610773.06000000006</v>
      </c>
      <c r="K24" s="19">
        <v>91264.939999999944</v>
      </c>
      <c r="L24" s="24">
        <f>F24*E24/100</f>
        <v>610773.06000000006</v>
      </c>
      <c r="M24" s="25">
        <v>610.79999999999995</v>
      </c>
    </row>
    <row r="25" spans="1:13" x14ac:dyDescent="0.25">
      <c r="A25" s="16" t="s">
        <v>63</v>
      </c>
      <c r="B25" s="83" t="s">
        <v>126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</row>
    <row r="26" spans="1:13" x14ac:dyDescent="0.25">
      <c r="A26" s="16" t="s">
        <v>64</v>
      </c>
      <c r="B26" s="14" t="s">
        <v>17</v>
      </c>
      <c r="C26" s="17">
        <v>369436</v>
      </c>
      <c r="D26" s="60">
        <v>4</v>
      </c>
      <c r="E26" s="61">
        <v>90</v>
      </c>
      <c r="F26" s="17">
        <v>1916000</v>
      </c>
      <c r="G26" s="18" t="s">
        <v>127</v>
      </c>
      <c r="H26" s="61">
        <v>80</v>
      </c>
      <c r="I26" s="61">
        <v>90</v>
      </c>
      <c r="J26" s="19">
        <v>332492.40000000002</v>
      </c>
      <c r="K26" s="19">
        <v>36943.599999999977</v>
      </c>
      <c r="L26" s="24">
        <f>F26*E26/100</f>
        <v>1724400</v>
      </c>
      <c r="M26" s="25">
        <v>1724.4</v>
      </c>
    </row>
    <row r="27" spans="1:13" x14ac:dyDescent="0.25">
      <c r="A27" s="16" t="s">
        <v>65</v>
      </c>
      <c r="B27" s="61" t="s">
        <v>5</v>
      </c>
      <c r="C27" s="17"/>
      <c r="D27" s="60">
        <v>1</v>
      </c>
      <c r="E27" s="61">
        <v>89</v>
      </c>
      <c r="F27" s="17">
        <v>414350</v>
      </c>
      <c r="G27" s="18" t="s">
        <v>122</v>
      </c>
      <c r="H27" s="61"/>
      <c r="I27" s="61">
        <v>90</v>
      </c>
      <c r="J27" s="19">
        <f>C27/100*I27</f>
        <v>0</v>
      </c>
      <c r="K27" s="19">
        <f>C27-J27</f>
        <v>0</v>
      </c>
      <c r="L27" s="24">
        <f>F27*E27/100</f>
        <v>368771.5</v>
      </c>
      <c r="M27" s="25">
        <v>368.8</v>
      </c>
    </row>
    <row r="28" spans="1:13" x14ac:dyDescent="0.25">
      <c r="A28" s="16" t="s">
        <v>67</v>
      </c>
      <c r="B28" s="77" t="s">
        <v>128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9"/>
    </row>
    <row r="29" spans="1:13" x14ac:dyDescent="0.25">
      <c r="A29" s="16" t="s">
        <v>68</v>
      </c>
      <c r="B29" s="61" t="s">
        <v>96</v>
      </c>
      <c r="C29" s="17">
        <v>4035559.2</v>
      </c>
      <c r="D29" s="60">
        <v>8</v>
      </c>
      <c r="E29" s="61">
        <v>85</v>
      </c>
      <c r="F29" s="17">
        <v>2325759.6</v>
      </c>
      <c r="G29" s="18" t="s">
        <v>129</v>
      </c>
      <c r="H29" s="61">
        <v>80</v>
      </c>
      <c r="I29" s="61">
        <v>85</v>
      </c>
      <c r="J29" s="19">
        <v>3430225.3200000003</v>
      </c>
      <c r="K29" s="19">
        <v>605333.87999999989</v>
      </c>
      <c r="L29" s="24">
        <f>F29*E29/100</f>
        <v>1976895.66</v>
      </c>
      <c r="M29" s="25">
        <v>1976.9</v>
      </c>
    </row>
    <row r="30" spans="1:13" x14ac:dyDescent="0.25">
      <c r="A30" s="16" t="s">
        <v>69</v>
      </c>
      <c r="B30" s="77" t="s">
        <v>130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9"/>
    </row>
    <row r="31" spans="1:13" x14ac:dyDescent="0.25">
      <c r="A31" s="16" t="s">
        <v>70</v>
      </c>
      <c r="B31" s="61" t="s">
        <v>131</v>
      </c>
      <c r="C31" s="17"/>
      <c r="D31" s="60">
        <v>2</v>
      </c>
      <c r="E31" s="61">
        <v>84</v>
      </c>
      <c r="F31" s="17">
        <v>3648908.14</v>
      </c>
      <c r="G31" s="18" t="s">
        <v>123</v>
      </c>
      <c r="H31" s="61"/>
      <c r="I31" s="61">
        <v>85</v>
      </c>
      <c r="J31" s="19">
        <v>0</v>
      </c>
      <c r="K31" s="19">
        <v>0</v>
      </c>
      <c r="L31" s="24">
        <f>F31*E31/100</f>
        <v>3065082.8375999997</v>
      </c>
      <c r="M31" s="25">
        <v>3065.1</v>
      </c>
    </row>
    <row r="32" spans="1:13" x14ac:dyDescent="0.25">
      <c r="A32" s="16" t="s">
        <v>105</v>
      </c>
      <c r="B32" s="61" t="s">
        <v>132</v>
      </c>
      <c r="C32" s="17"/>
      <c r="D32" s="60">
        <v>9</v>
      </c>
      <c r="E32" s="61">
        <v>85</v>
      </c>
      <c r="F32" s="17">
        <v>3000000</v>
      </c>
      <c r="G32" s="18" t="s">
        <v>120</v>
      </c>
      <c r="H32" s="61"/>
      <c r="I32" s="61">
        <v>84</v>
      </c>
      <c r="J32" s="19">
        <v>0</v>
      </c>
      <c r="K32" s="19">
        <v>0</v>
      </c>
      <c r="L32" s="24">
        <f>F32*E32/100</f>
        <v>2550000</v>
      </c>
      <c r="M32" s="25">
        <v>2550</v>
      </c>
    </row>
    <row r="33" spans="1:16" x14ac:dyDescent="0.25">
      <c r="A33" s="16" t="s">
        <v>106</v>
      </c>
      <c r="B33" s="61" t="s">
        <v>133</v>
      </c>
      <c r="C33" s="17"/>
      <c r="D33" s="60">
        <v>2</v>
      </c>
      <c r="E33" s="61">
        <v>91</v>
      </c>
      <c r="F33" s="17">
        <v>600000</v>
      </c>
      <c r="G33" s="18" t="s">
        <v>123</v>
      </c>
      <c r="H33" s="61"/>
      <c r="I33" s="61">
        <v>92</v>
      </c>
      <c r="J33" s="19">
        <v>0</v>
      </c>
      <c r="K33" s="19">
        <v>0</v>
      </c>
      <c r="L33" s="24">
        <f>F33*E33/100</f>
        <v>546000</v>
      </c>
      <c r="M33" s="25">
        <v>546</v>
      </c>
    </row>
    <row r="34" spans="1:16" x14ac:dyDescent="0.25">
      <c r="A34" s="16" t="s">
        <v>134</v>
      </c>
      <c r="B34" s="61" t="s">
        <v>135</v>
      </c>
      <c r="C34" s="17"/>
      <c r="D34" s="60">
        <v>2</v>
      </c>
      <c r="E34" s="61">
        <v>87</v>
      </c>
      <c r="F34" s="17">
        <v>665709.6</v>
      </c>
      <c r="G34" s="18" t="s">
        <v>120</v>
      </c>
      <c r="H34" s="61"/>
      <c r="I34" s="61">
        <v>71</v>
      </c>
      <c r="J34" s="19">
        <v>0</v>
      </c>
      <c r="K34" s="19">
        <v>0</v>
      </c>
      <c r="L34" s="24">
        <f>F34*E34/100</f>
        <v>579167.35199999996</v>
      </c>
      <c r="M34" s="25">
        <v>579.20000000000005</v>
      </c>
    </row>
    <row r="35" spans="1:16" x14ac:dyDescent="0.25">
      <c r="A35" s="16" t="s">
        <v>71</v>
      </c>
      <c r="B35" s="77" t="s">
        <v>136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9"/>
    </row>
    <row r="36" spans="1:16" x14ac:dyDescent="0.25">
      <c r="A36" s="16" t="s">
        <v>72</v>
      </c>
      <c r="B36" s="61" t="s">
        <v>97</v>
      </c>
      <c r="C36" s="17">
        <v>1131768</v>
      </c>
      <c r="D36" s="60">
        <v>7</v>
      </c>
      <c r="E36" s="61">
        <v>91</v>
      </c>
      <c r="F36" s="17">
        <v>2510302</v>
      </c>
      <c r="G36" s="18" t="s">
        <v>120</v>
      </c>
      <c r="H36" s="61">
        <v>100</v>
      </c>
      <c r="I36" s="61">
        <v>91</v>
      </c>
      <c r="J36" s="19">
        <v>1029908.88</v>
      </c>
      <c r="K36" s="19">
        <v>101859.12</v>
      </c>
      <c r="L36" s="24">
        <f>F36*E36/100</f>
        <v>2284374.8199999998</v>
      </c>
      <c r="M36" s="25">
        <v>2284.4</v>
      </c>
    </row>
    <row r="37" spans="1:16" x14ac:dyDescent="0.25">
      <c r="A37" s="16" t="s">
        <v>73</v>
      </c>
      <c r="B37" s="61" t="s">
        <v>4</v>
      </c>
      <c r="C37" s="17">
        <v>0</v>
      </c>
      <c r="D37" s="60">
        <v>10</v>
      </c>
      <c r="E37" s="61">
        <v>88</v>
      </c>
      <c r="F37" s="17">
        <v>2600000</v>
      </c>
      <c r="G37" s="18" t="s">
        <v>137</v>
      </c>
      <c r="H37" s="61"/>
      <c r="I37" s="61">
        <v>89</v>
      </c>
      <c r="J37" s="19">
        <v>0</v>
      </c>
      <c r="K37" s="19">
        <v>0</v>
      </c>
      <c r="L37" s="24">
        <f>F37*E37/100</f>
        <v>2288000</v>
      </c>
      <c r="M37" s="25">
        <v>2288</v>
      </c>
    </row>
    <row r="38" spans="1:16" x14ac:dyDescent="0.25">
      <c r="A38" s="16" t="s">
        <v>84</v>
      </c>
      <c r="B38" s="61" t="s">
        <v>99</v>
      </c>
      <c r="C38" s="17">
        <v>2883470.48</v>
      </c>
      <c r="D38" s="60">
        <v>5</v>
      </c>
      <c r="E38" s="61">
        <v>90</v>
      </c>
      <c r="F38" s="17">
        <v>1000000</v>
      </c>
      <c r="G38" s="18" t="s">
        <v>138</v>
      </c>
      <c r="H38" s="61">
        <v>80</v>
      </c>
      <c r="I38" s="61">
        <v>90</v>
      </c>
      <c r="J38" s="19">
        <v>2595123.432</v>
      </c>
      <c r="K38" s="19">
        <v>288347.04799999995</v>
      </c>
      <c r="L38" s="24">
        <f>F38*E38/100</f>
        <v>900000</v>
      </c>
      <c r="M38" s="25">
        <v>900</v>
      </c>
    </row>
    <row r="39" spans="1:16" x14ac:dyDescent="0.25">
      <c r="A39" s="16" t="s">
        <v>74</v>
      </c>
      <c r="B39" s="77" t="s">
        <v>139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9"/>
    </row>
    <row r="40" spans="1:16" x14ac:dyDescent="0.25">
      <c r="A40" s="16" t="s">
        <v>75</v>
      </c>
      <c r="B40" s="61" t="s">
        <v>24</v>
      </c>
      <c r="C40" s="17">
        <v>3948000</v>
      </c>
      <c r="D40" s="60">
        <v>4</v>
      </c>
      <c r="E40" s="61">
        <v>86</v>
      </c>
      <c r="F40" s="17">
        <v>2148000</v>
      </c>
      <c r="G40" s="18" t="s">
        <v>127</v>
      </c>
      <c r="H40" s="61">
        <v>80</v>
      </c>
      <c r="I40" s="61">
        <v>86</v>
      </c>
      <c r="J40" s="19">
        <v>3395280</v>
      </c>
      <c r="K40" s="19">
        <v>552720</v>
      </c>
      <c r="L40" s="24">
        <f>F40*E40/100</f>
        <v>1847280</v>
      </c>
      <c r="M40" s="25">
        <v>1847.3</v>
      </c>
    </row>
    <row r="41" spans="1:16" x14ac:dyDescent="0.25">
      <c r="A41" s="16" t="s">
        <v>77</v>
      </c>
      <c r="B41" s="77" t="s">
        <v>140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9"/>
      <c r="P41" s="53"/>
    </row>
    <row r="42" spans="1:16" x14ac:dyDescent="0.25">
      <c r="A42" s="16" t="s">
        <v>78</v>
      </c>
      <c r="B42" s="61" t="s">
        <v>101</v>
      </c>
      <c r="C42" s="17">
        <v>255500</v>
      </c>
      <c r="D42" s="60">
        <v>1</v>
      </c>
      <c r="E42" s="61">
        <v>92</v>
      </c>
      <c r="F42" s="17">
        <v>255500</v>
      </c>
      <c r="G42" s="18" t="s">
        <v>123</v>
      </c>
      <c r="H42" s="61">
        <v>80</v>
      </c>
      <c r="I42" s="61">
        <v>93</v>
      </c>
      <c r="J42" s="19">
        <v>237615</v>
      </c>
      <c r="K42" s="19">
        <v>17885</v>
      </c>
      <c r="L42" s="24">
        <f>F42*E42/100</f>
        <v>235060</v>
      </c>
      <c r="M42" s="25">
        <v>235.1</v>
      </c>
    </row>
    <row r="43" spans="1:16" x14ac:dyDescent="0.25">
      <c r="A43" s="16" t="s">
        <v>85</v>
      </c>
      <c r="B43" s="61" t="s">
        <v>141</v>
      </c>
      <c r="C43" s="17"/>
      <c r="D43" s="60">
        <v>1</v>
      </c>
      <c r="E43" s="61">
        <v>89</v>
      </c>
      <c r="F43" s="17">
        <v>299100</v>
      </c>
      <c r="G43" s="18" t="s">
        <v>142</v>
      </c>
      <c r="H43" s="61"/>
      <c r="I43" s="61">
        <v>90</v>
      </c>
      <c r="J43" s="19">
        <v>0</v>
      </c>
      <c r="K43" s="19">
        <v>0</v>
      </c>
      <c r="L43" s="24">
        <f>F43*E43/100</f>
        <v>266199</v>
      </c>
      <c r="M43" s="25">
        <v>266.2</v>
      </c>
    </row>
    <row r="44" spans="1:16" x14ac:dyDescent="0.25">
      <c r="A44" s="16" t="s">
        <v>79</v>
      </c>
      <c r="B44" s="77" t="s">
        <v>143</v>
      </c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9"/>
    </row>
    <row r="45" spans="1:16" x14ac:dyDescent="0.25">
      <c r="A45" s="16" t="s">
        <v>80</v>
      </c>
      <c r="B45" s="61" t="s">
        <v>20</v>
      </c>
      <c r="C45" s="17">
        <v>555000</v>
      </c>
      <c r="D45" s="60">
        <v>2</v>
      </c>
      <c r="E45" s="61">
        <v>91</v>
      </c>
      <c r="F45" s="17">
        <v>555000</v>
      </c>
      <c r="G45" s="18" t="s">
        <v>127</v>
      </c>
      <c r="H45" s="61">
        <v>100</v>
      </c>
      <c r="I45" s="61">
        <v>91</v>
      </c>
      <c r="J45" s="19">
        <v>505050</v>
      </c>
      <c r="K45" s="19">
        <v>49950</v>
      </c>
      <c r="L45" s="24">
        <f>F45*E45/100</f>
        <v>505050</v>
      </c>
      <c r="M45" s="25">
        <v>505.1</v>
      </c>
    </row>
    <row r="46" spans="1:16" x14ac:dyDescent="0.25">
      <c r="A46" s="16" t="s">
        <v>144</v>
      </c>
      <c r="B46" s="61" t="s">
        <v>103</v>
      </c>
      <c r="C46" s="17">
        <v>3189417.65</v>
      </c>
      <c r="D46" s="60">
        <v>5</v>
      </c>
      <c r="E46" s="61">
        <v>88</v>
      </c>
      <c r="F46" s="17">
        <v>3189417.65</v>
      </c>
      <c r="G46" s="18" t="s">
        <v>120</v>
      </c>
      <c r="H46" s="61">
        <v>80</v>
      </c>
      <c r="I46" s="61">
        <v>90</v>
      </c>
      <c r="J46" s="19">
        <v>2870475.8849999998</v>
      </c>
      <c r="K46" s="19">
        <v>318941.76500000013</v>
      </c>
      <c r="L46" s="24">
        <f>F46*E46/100</f>
        <v>2806687.5319999997</v>
      </c>
      <c r="M46" s="25">
        <v>2806.7</v>
      </c>
    </row>
    <row r="47" spans="1:16" x14ac:dyDescent="0.25">
      <c r="A47" s="16" t="s">
        <v>145</v>
      </c>
      <c r="B47" s="61" t="s">
        <v>0</v>
      </c>
      <c r="C47" s="17">
        <v>0</v>
      </c>
      <c r="D47" s="60">
        <v>6</v>
      </c>
      <c r="E47" s="61">
        <v>92</v>
      </c>
      <c r="F47" s="17">
        <v>2094456</v>
      </c>
      <c r="G47" s="18" t="s">
        <v>122</v>
      </c>
      <c r="H47" s="61"/>
      <c r="I47" s="61">
        <v>91</v>
      </c>
      <c r="J47" s="19">
        <v>0</v>
      </c>
      <c r="K47" s="19">
        <v>0</v>
      </c>
      <c r="L47" s="24">
        <f>F47*E47/100</f>
        <v>1926899.52</v>
      </c>
      <c r="M47" s="25">
        <v>1926.9</v>
      </c>
    </row>
    <row r="48" spans="1:16" x14ac:dyDescent="0.25">
      <c r="A48" s="16" t="s">
        <v>146</v>
      </c>
      <c r="B48" s="61" t="s">
        <v>147</v>
      </c>
      <c r="C48" s="17"/>
      <c r="D48" s="60">
        <v>7</v>
      </c>
      <c r="E48" s="61">
        <v>90</v>
      </c>
      <c r="F48" s="17">
        <v>2616000</v>
      </c>
      <c r="G48" s="18" t="s">
        <v>120</v>
      </c>
      <c r="H48" s="61"/>
      <c r="I48" s="61">
        <v>90</v>
      </c>
      <c r="J48" s="19">
        <v>0</v>
      </c>
      <c r="K48" s="19">
        <v>0</v>
      </c>
      <c r="L48" s="24">
        <f>F48*E48/100</f>
        <v>2354400</v>
      </c>
      <c r="M48" s="25">
        <v>2354.4</v>
      </c>
    </row>
    <row r="49" spans="1:13" x14ac:dyDescent="0.25">
      <c r="A49" s="26" t="s">
        <v>148</v>
      </c>
      <c r="B49" s="27" t="s">
        <v>10</v>
      </c>
      <c r="C49" s="28">
        <v>320545</v>
      </c>
      <c r="D49" s="29">
        <v>2</v>
      </c>
      <c r="E49" s="27">
        <v>86</v>
      </c>
      <c r="F49" s="28">
        <v>808571</v>
      </c>
      <c r="G49" s="30" t="s">
        <v>149</v>
      </c>
      <c r="H49" s="27">
        <v>60</v>
      </c>
      <c r="I49" s="27">
        <v>90</v>
      </c>
      <c r="J49" s="31">
        <v>288490.5</v>
      </c>
      <c r="K49" s="31">
        <v>32054.5</v>
      </c>
      <c r="L49" s="32">
        <f>F49*E49/100</f>
        <v>695371.06</v>
      </c>
      <c r="M49" s="33">
        <v>695.4</v>
      </c>
    </row>
    <row r="50" spans="1:13" x14ac:dyDescent="0.25">
      <c r="A50" s="34"/>
      <c r="B50" s="46" t="s">
        <v>178</v>
      </c>
      <c r="C50" s="46"/>
      <c r="D50" s="47">
        <f>D8+D10+D12+D13+D14+D16+D18+D20+D21+D22+D24+D26+D27+D29+D31+D32+D33+D34+D36+D37+D38+D40+D42+D43+D45+D46+D47+D48+D49</f>
        <v>139</v>
      </c>
      <c r="E50" s="45" t="s">
        <v>108</v>
      </c>
      <c r="F50" s="45" t="s">
        <v>108</v>
      </c>
      <c r="G50" s="46"/>
      <c r="H50" s="46"/>
      <c r="I50" s="46"/>
      <c r="J50" s="46"/>
      <c r="K50" s="46"/>
      <c r="L50" s="48">
        <f>L8+L10+L12+L13+L14+L16+L18+L20+L21+L22+L24+L26+L27+L29+L31+L32+L33+L34+L36+L37+L38+L40+L42+L43+L45+L46+L47+L48+L49</f>
        <v>55466884.767200001</v>
      </c>
      <c r="M50" s="49">
        <f>M8+M10+M12+M13+M14+M16+M18+M20+M21+M22+M24+M26+M27+M29+M31+M32+M33+M34+M36+M37+M38+M40+M42+M43+M45+M46+M47+M48+M49</f>
        <v>55467.199999999997</v>
      </c>
    </row>
    <row r="51" spans="1:13" ht="27" customHeight="1" x14ac:dyDescent="0.25">
      <c r="A51" s="80" t="s">
        <v>104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2"/>
    </row>
    <row r="52" spans="1:13" x14ac:dyDescent="0.25">
      <c r="A52" s="16">
        <v>1</v>
      </c>
      <c r="B52" s="75" t="s">
        <v>29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3" spans="1:13" x14ac:dyDescent="0.25">
      <c r="A53" s="16" t="s">
        <v>39</v>
      </c>
      <c r="B53" s="61" t="s">
        <v>163</v>
      </c>
      <c r="C53" s="38"/>
      <c r="D53" s="61">
        <v>16</v>
      </c>
      <c r="E53" s="61">
        <v>89</v>
      </c>
      <c r="F53" s="42">
        <v>1738693.12</v>
      </c>
      <c r="G53" s="42"/>
      <c r="H53" s="42"/>
      <c r="I53" s="42"/>
      <c r="J53" s="42"/>
      <c r="K53" s="42"/>
      <c r="L53" s="42">
        <f>F53*E53%</f>
        <v>1547436.8768000002</v>
      </c>
      <c r="M53" s="35">
        <v>1547.4</v>
      </c>
    </row>
    <row r="54" spans="1:13" x14ac:dyDescent="0.25">
      <c r="A54" s="16" t="s">
        <v>40</v>
      </c>
      <c r="B54" s="61" t="s">
        <v>6</v>
      </c>
      <c r="C54" s="38"/>
      <c r="D54" s="61">
        <v>3</v>
      </c>
      <c r="E54" s="61">
        <v>87</v>
      </c>
      <c r="F54" s="42">
        <v>900000</v>
      </c>
      <c r="G54" s="42"/>
      <c r="H54" s="42"/>
      <c r="I54" s="42"/>
      <c r="J54" s="42"/>
      <c r="K54" s="42"/>
      <c r="L54" s="42">
        <f>F54*E54%</f>
        <v>783000</v>
      </c>
      <c r="M54" s="35">
        <v>783</v>
      </c>
    </row>
    <row r="55" spans="1:13" x14ac:dyDescent="0.25">
      <c r="A55" s="16">
        <v>2</v>
      </c>
      <c r="B55" s="76" t="s">
        <v>32</v>
      </c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</row>
    <row r="56" spans="1:13" x14ac:dyDescent="0.25">
      <c r="A56" s="16" t="s">
        <v>41</v>
      </c>
      <c r="B56" s="61" t="s">
        <v>164</v>
      </c>
      <c r="C56" s="38"/>
      <c r="D56" s="61">
        <v>2</v>
      </c>
      <c r="E56" s="61">
        <v>92</v>
      </c>
      <c r="F56" s="42">
        <v>1244424.58</v>
      </c>
      <c r="G56" s="42"/>
      <c r="H56" s="42"/>
      <c r="I56" s="42"/>
      <c r="J56" s="42"/>
      <c r="K56" s="42"/>
      <c r="L56" s="42">
        <f>F56*E56%</f>
        <v>1144870.6136</v>
      </c>
      <c r="M56" s="35">
        <v>1144.9000000000001</v>
      </c>
    </row>
    <row r="57" spans="1:13" x14ac:dyDescent="0.25">
      <c r="A57" s="16" t="s">
        <v>42</v>
      </c>
      <c r="B57" s="61" t="s">
        <v>124</v>
      </c>
      <c r="C57" s="38"/>
      <c r="D57" s="61">
        <v>2</v>
      </c>
      <c r="E57" s="61">
        <v>79</v>
      </c>
      <c r="F57" s="42">
        <v>858680</v>
      </c>
      <c r="G57" s="42"/>
      <c r="H57" s="42"/>
      <c r="I57" s="42"/>
      <c r="J57" s="42"/>
      <c r="K57" s="42"/>
      <c r="L57" s="42">
        <f>F57*E57%</f>
        <v>678357.20000000007</v>
      </c>
      <c r="M57" s="35">
        <v>678.4</v>
      </c>
    </row>
    <row r="58" spans="1:13" x14ac:dyDescent="0.25">
      <c r="A58" s="16" t="s">
        <v>43</v>
      </c>
      <c r="B58" s="75" t="s">
        <v>33</v>
      </c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3" x14ac:dyDescent="0.25">
      <c r="A59" s="16" t="s">
        <v>44</v>
      </c>
      <c r="B59" s="61" t="s">
        <v>23</v>
      </c>
      <c r="C59" s="38"/>
      <c r="D59" s="61">
        <v>2</v>
      </c>
      <c r="E59" s="61">
        <v>89</v>
      </c>
      <c r="F59" s="42">
        <v>1419340</v>
      </c>
      <c r="G59" s="42"/>
      <c r="H59" s="42"/>
      <c r="I59" s="42"/>
      <c r="J59" s="42"/>
      <c r="K59" s="42"/>
      <c r="L59" s="42">
        <f>F59*E59%</f>
        <v>1263212.6000000001</v>
      </c>
      <c r="M59" s="35">
        <v>1263.2</v>
      </c>
    </row>
    <row r="60" spans="1:13" x14ac:dyDescent="0.25">
      <c r="A60" s="16" t="s">
        <v>45</v>
      </c>
      <c r="B60" s="61" t="s">
        <v>21</v>
      </c>
      <c r="C60" s="38"/>
      <c r="D60" s="61">
        <v>8</v>
      </c>
      <c r="E60" s="61">
        <v>88</v>
      </c>
      <c r="F60" s="42">
        <v>3656000</v>
      </c>
      <c r="G60" s="42"/>
      <c r="H60" s="42"/>
      <c r="I60" s="42"/>
      <c r="J60" s="42"/>
      <c r="K60" s="42"/>
      <c r="L60" s="42">
        <f>F60*E60%</f>
        <v>3217280</v>
      </c>
      <c r="M60" s="35">
        <v>3217.3</v>
      </c>
    </row>
    <row r="61" spans="1:13" s="1" customFormat="1" x14ac:dyDescent="0.25">
      <c r="A61" s="16" t="s">
        <v>47</v>
      </c>
      <c r="B61" s="75" t="s">
        <v>188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  <row r="62" spans="1:13" s="1" customFormat="1" x14ac:dyDescent="0.25">
      <c r="A62" s="16" t="s">
        <v>48</v>
      </c>
      <c r="B62" s="61" t="s">
        <v>12</v>
      </c>
      <c r="C62" s="68"/>
      <c r="D62" s="61">
        <v>4</v>
      </c>
      <c r="E62" s="61">
        <v>89</v>
      </c>
      <c r="F62" s="42">
        <v>1637664</v>
      </c>
      <c r="G62" s="42"/>
      <c r="H62" s="42"/>
      <c r="I62" s="42"/>
      <c r="J62" s="42"/>
      <c r="K62" s="42"/>
      <c r="L62" s="42">
        <f>F62*E62%</f>
        <v>1457520.96</v>
      </c>
      <c r="M62" s="35">
        <v>1457.5</v>
      </c>
    </row>
    <row r="63" spans="1:13" s="1" customFormat="1" x14ac:dyDescent="0.25">
      <c r="A63" s="16" t="s">
        <v>49</v>
      </c>
      <c r="B63" s="61" t="s">
        <v>165</v>
      </c>
      <c r="C63" s="68"/>
      <c r="D63" s="61">
        <v>8</v>
      </c>
      <c r="E63" s="61">
        <v>92</v>
      </c>
      <c r="F63" s="42">
        <v>2250000</v>
      </c>
      <c r="G63" s="42"/>
      <c r="H63" s="42"/>
      <c r="I63" s="42"/>
      <c r="J63" s="42"/>
      <c r="K63" s="42"/>
      <c r="L63" s="42">
        <f>F63*E63%</f>
        <v>2070000</v>
      </c>
      <c r="M63" s="35">
        <v>2070</v>
      </c>
    </row>
    <row r="64" spans="1:13" s="1" customFormat="1" x14ac:dyDescent="0.25">
      <c r="A64" s="16" t="s">
        <v>50</v>
      </c>
      <c r="B64" s="61" t="s">
        <v>3</v>
      </c>
      <c r="C64" s="68"/>
      <c r="D64" s="61">
        <v>9</v>
      </c>
      <c r="E64" s="61">
        <v>91</v>
      </c>
      <c r="F64" s="42">
        <v>6966000</v>
      </c>
      <c r="G64" s="42"/>
      <c r="H64" s="42"/>
      <c r="I64" s="42"/>
      <c r="J64" s="42"/>
      <c r="K64" s="42"/>
      <c r="L64" s="42">
        <f>F64*E64%</f>
        <v>6339060</v>
      </c>
      <c r="M64" s="35">
        <v>6339.1</v>
      </c>
    </row>
    <row r="65" spans="1:13" x14ac:dyDescent="0.25">
      <c r="A65" s="16" t="s">
        <v>52</v>
      </c>
      <c r="B65" s="75" t="s">
        <v>34</v>
      </c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</row>
    <row r="66" spans="1:13" x14ac:dyDescent="0.25">
      <c r="A66" s="16" t="s">
        <v>53</v>
      </c>
      <c r="B66" s="61" t="s">
        <v>166</v>
      </c>
      <c r="C66" s="38"/>
      <c r="D66" s="61">
        <v>1</v>
      </c>
      <c r="E66" s="61">
        <v>88</v>
      </c>
      <c r="F66" s="42">
        <v>679817.24</v>
      </c>
      <c r="G66" s="42"/>
      <c r="H66" s="42"/>
      <c r="I66" s="42"/>
      <c r="J66" s="42"/>
      <c r="K66" s="42"/>
      <c r="L66" s="42">
        <f>F66*E66%</f>
        <v>598239.17119999998</v>
      </c>
      <c r="M66" s="35">
        <v>598.20000000000005</v>
      </c>
    </row>
    <row r="67" spans="1:13" x14ac:dyDescent="0.25">
      <c r="A67" s="16" t="s">
        <v>57</v>
      </c>
      <c r="B67" s="75" t="s">
        <v>35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3" x14ac:dyDescent="0.25">
      <c r="A68" s="16" t="s">
        <v>58</v>
      </c>
      <c r="B68" s="61" t="s">
        <v>25</v>
      </c>
      <c r="C68" s="38"/>
      <c r="D68" s="61">
        <v>3</v>
      </c>
      <c r="E68" s="61">
        <v>91</v>
      </c>
      <c r="F68" s="42">
        <v>1865000</v>
      </c>
      <c r="G68" s="42"/>
      <c r="H68" s="42"/>
      <c r="I68" s="42"/>
      <c r="J68" s="42"/>
      <c r="K68" s="42"/>
      <c r="L68" s="42">
        <f>F68*E68%</f>
        <v>1697150</v>
      </c>
      <c r="M68" s="35">
        <v>1697.2</v>
      </c>
    </row>
    <row r="69" spans="1:13" x14ac:dyDescent="0.25">
      <c r="A69" s="16" t="s">
        <v>59</v>
      </c>
      <c r="B69" s="61" t="s">
        <v>17</v>
      </c>
      <c r="C69" s="38"/>
      <c r="D69" s="61">
        <v>5</v>
      </c>
      <c r="E69" s="61">
        <v>90</v>
      </c>
      <c r="F69" s="42">
        <v>479000</v>
      </c>
      <c r="G69" s="42"/>
      <c r="H69" s="42"/>
      <c r="I69" s="42"/>
      <c r="J69" s="42"/>
      <c r="K69" s="42"/>
      <c r="L69" s="42">
        <f>F69*E69%</f>
        <v>431100</v>
      </c>
      <c r="M69" s="35">
        <v>431.1</v>
      </c>
    </row>
    <row r="70" spans="1:13" x14ac:dyDescent="0.25">
      <c r="A70" s="16" t="s">
        <v>61</v>
      </c>
      <c r="B70" s="75" t="s">
        <v>83</v>
      </c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</row>
    <row r="71" spans="1:13" x14ac:dyDescent="0.25">
      <c r="A71" s="16" t="s">
        <v>62</v>
      </c>
      <c r="B71" s="61" t="s">
        <v>167</v>
      </c>
      <c r="C71" s="38"/>
      <c r="D71" s="61">
        <v>1</v>
      </c>
      <c r="E71" s="61">
        <v>92</v>
      </c>
      <c r="F71" s="42">
        <v>500000</v>
      </c>
      <c r="G71" s="42"/>
      <c r="H71" s="42"/>
      <c r="I71" s="42"/>
      <c r="J71" s="42"/>
      <c r="K71" s="42"/>
      <c r="L71" s="42">
        <f>F71*E71%</f>
        <v>460000</v>
      </c>
      <c r="M71" s="35">
        <v>460</v>
      </c>
    </row>
    <row r="72" spans="1:13" x14ac:dyDescent="0.25">
      <c r="A72" s="16" t="s">
        <v>63</v>
      </c>
      <c r="B72" s="75" t="s">
        <v>36</v>
      </c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</row>
    <row r="73" spans="1:13" x14ac:dyDescent="0.25">
      <c r="A73" s="16" t="s">
        <v>64</v>
      </c>
      <c r="B73" s="61" t="s">
        <v>97</v>
      </c>
      <c r="C73" s="38"/>
      <c r="D73" s="61">
        <v>1</v>
      </c>
      <c r="E73" s="61">
        <v>91</v>
      </c>
      <c r="F73" s="42">
        <v>223000</v>
      </c>
      <c r="G73" s="42"/>
      <c r="H73" s="42"/>
      <c r="I73" s="42"/>
      <c r="J73" s="42"/>
      <c r="K73" s="42"/>
      <c r="L73" s="42">
        <f>F73*E73%</f>
        <v>202930</v>
      </c>
      <c r="M73" s="35">
        <v>202.9</v>
      </c>
    </row>
    <row r="74" spans="1:13" x14ac:dyDescent="0.25">
      <c r="A74" s="16" t="s">
        <v>65</v>
      </c>
      <c r="B74" s="61" t="s">
        <v>9</v>
      </c>
      <c r="C74" s="38"/>
      <c r="D74" s="61">
        <v>2</v>
      </c>
      <c r="E74" s="61">
        <v>89</v>
      </c>
      <c r="F74" s="42">
        <v>780740.7</v>
      </c>
      <c r="G74" s="42"/>
      <c r="H74" s="42"/>
      <c r="I74" s="42"/>
      <c r="J74" s="42"/>
      <c r="K74" s="42"/>
      <c r="L74" s="42">
        <f>F74*E74%</f>
        <v>694859.223</v>
      </c>
      <c r="M74" s="35">
        <v>694.9</v>
      </c>
    </row>
    <row r="75" spans="1:13" x14ac:dyDescent="0.25">
      <c r="A75" s="16" t="s">
        <v>67</v>
      </c>
      <c r="B75" s="75" t="s">
        <v>37</v>
      </c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</row>
    <row r="76" spans="1:13" x14ac:dyDescent="0.25">
      <c r="A76" s="16" t="s">
        <v>68</v>
      </c>
      <c r="B76" s="61" t="s">
        <v>168</v>
      </c>
      <c r="C76" s="38"/>
      <c r="D76" s="61">
        <v>5</v>
      </c>
      <c r="E76" s="61">
        <v>88</v>
      </c>
      <c r="F76" s="42">
        <v>715696.8</v>
      </c>
      <c r="G76" s="42"/>
      <c r="H76" s="42"/>
      <c r="I76" s="42"/>
      <c r="J76" s="42"/>
      <c r="K76" s="42"/>
      <c r="L76" s="42">
        <f>F76*E76%</f>
        <v>629813.18400000001</v>
      </c>
      <c r="M76" s="35">
        <v>629.79999999999995</v>
      </c>
    </row>
    <row r="77" spans="1:13" x14ac:dyDescent="0.25">
      <c r="A77" s="16" t="s">
        <v>98</v>
      </c>
      <c r="B77" s="61" t="s">
        <v>11</v>
      </c>
      <c r="C77" s="38"/>
      <c r="D77" s="61">
        <v>4</v>
      </c>
      <c r="E77" s="61">
        <v>87</v>
      </c>
      <c r="F77" s="42">
        <v>1899544.62</v>
      </c>
      <c r="G77" s="42"/>
      <c r="H77" s="42"/>
      <c r="I77" s="42"/>
      <c r="J77" s="42"/>
      <c r="K77" s="42"/>
      <c r="L77" s="42">
        <f>F77*E77%</f>
        <v>1652603.8194000002</v>
      </c>
      <c r="M77" s="35">
        <v>1652.6</v>
      </c>
    </row>
    <row r="78" spans="1:13" x14ac:dyDescent="0.25">
      <c r="A78" s="16" t="s">
        <v>69</v>
      </c>
      <c r="B78" s="75" t="s">
        <v>38</v>
      </c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</row>
    <row r="79" spans="1:13" x14ac:dyDescent="0.25">
      <c r="A79" s="16" t="s">
        <v>70</v>
      </c>
      <c r="B79" s="27" t="s">
        <v>2</v>
      </c>
      <c r="C79" s="38"/>
      <c r="D79" s="61">
        <v>2</v>
      </c>
      <c r="E79" s="61">
        <v>87</v>
      </c>
      <c r="F79" s="42">
        <v>1762633.49</v>
      </c>
      <c r="G79" s="42"/>
      <c r="H79" s="42"/>
      <c r="I79" s="42"/>
      <c r="J79" s="42"/>
      <c r="K79" s="42"/>
      <c r="L79" s="42">
        <f t="shared" ref="L79:L86" si="0">F79*E79%</f>
        <v>1533491.1362999999</v>
      </c>
      <c r="M79" s="35">
        <v>1533.5</v>
      </c>
    </row>
    <row r="80" spans="1:13" x14ac:dyDescent="0.25">
      <c r="A80" s="16" t="s">
        <v>105</v>
      </c>
      <c r="B80" s="27" t="s">
        <v>161</v>
      </c>
      <c r="C80" s="38"/>
      <c r="D80" s="61">
        <v>1</v>
      </c>
      <c r="E80" s="61">
        <v>89</v>
      </c>
      <c r="F80" s="42">
        <v>325657.84000000003</v>
      </c>
      <c r="G80" s="42"/>
      <c r="H80" s="42"/>
      <c r="I80" s="42"/>
      <c r="J80" s="42"/>
      <c r="K80" s="42"/>
      <c r="L80" s="42">
        <f t="shared" si="0"/>
        <v>289835.47760000004</v>
      </c>
      <c r="M80" s="35">
        <v>289.8</v>
      </c>
    </row>
    <row r="81" spans="1:13" x14ac:dyDescent="0.25">
      <c r="A81" s="26" t="s">
        <v>106</v>
      </c>
      <c r="B81" s="27" t="s">
        <v>171</v>
      </c>
      <c r="C81" s="43"/>
      <c r="D81" s="27">
        <v>2</v>
      </c>
      <c r="E81" s="61">
        <v>86</v>
      </c>
      <c r="F81" s="42">
        <v>486110</v>
      </c>
      <c r="G81" s="42"/>
      <c r="H81" s="42"/>
      <c r="I81" s="42"/>
      <c r="J81" s="42"/>
      <c r="K81" s="42"/>
      <c r="L81" s="42">
        <f t="shared" si="0"/>
        <v>418054.6</v>
      </c>
      <c r="M81" s="44">
        <v>418.1</v>
      </c>
    </row>
    <row r="82" spans="1:13" x14ac:dyDescent="0.25">
      <c r="A82" s="16" t="s">
        <v>134</v>
      </c>
      <c r="B82" s="27" t="s">
        <v>1</v>
      </c>
      <c r="C82" s="38"/>
      <c r="D82" s="61">
        <v>3</v>
      </c>
      <c r="E82" s="61">
        <v>75</v>
      </c>
      <c r="F82" s="42">
        <v>921811.68</v>
      </c>
      <c r="G82" s="42"/>
      <c r="H82" s="42"/>
      <c r="I82" s="42"/>
      <c r="J82" s="42"/>
      <c r="K82" s="42"/>
      <c r="L82" s="42">
        <f t="shared" si="0"/>
        <v>691358.76</v>
      </c>
      <c r="M82" s="35">
        <v>691.4</v>
      </c>
    </row>
    <row r="83" spans="1:13" x14ac:dyDescent="0.25">
      <c r="A83" s="39" t="s">
        <v>169</v>
      </c>
      <c r="B83" s="29" t="s">
        <v>100</v>
      </c>
      <c r="C83" s="40"/>
      <c r="D83" s="60">
        <v>2</v>
      </c>
      <c r="E83" s="61">
        <v>88</v>
      </c>
      <c r="F83" s="42">
        <v>1108000</v>
      </c>
      <c r="G83" s="42"/>
      <c r="H83" s="42"/>
      <c r="I83" s="42"/>
      <c r="J83" s="42"/>
      <c r="K83" s="42"/>
      <c r="L83" s="42">
        <f t="shared" si="0"/>
        <v>975040</v>
      </c>
      <c r="M83" s="41">
        <v>975</v>
      </c>
    </row>
    <row r="84" spans="1:13" x14ac:dyDescent="0.25">
      <c r="A84" s="16" t="s">
        <v>170</v>
      </c>
      <c r="B84" s="27" t="s">
        <v>101</v>
      </c>
      <c r="C84" s="38"/>
      <c r="D84" s="61">
        <v>3</v>
      </c>
      <c r="E84" s="61">
        <v>92</v>
      </c>
      <c r="F84" s="42">
        <v>935633.22</v>
      </c>
      <c r="G84" s="42"/>
      <c r="H84" s="42"/>
      <c r="I84" s="42"/>
      <c r="J84" s="42"/>
      <c r="K84" s="42"/>
      <c r="L84" s="42">
        <f t="shared" si="0"/>
        <v>860782.56240000005</v>
      </c>
      <c r="M84" s="35">
        <v>860.8</v>
      </c>
    </row>
    <row r="85" spans="1:13" x14ac:dyDescent="0.25">
      <c r="A85" s="16" t="s">
        <v>172</v>
      </c>
      <c r="B85" s="27" t="s">
        <v>7</v>
      </c>
      <c r="C85" s="38"/>
      <c r="D85" s="61">
        <v>8</v>
      </c>
      <c r="E85" s="61">
        <v>88</v>
      </c>
      <c r="F85" s="42">
        <v>3042000</v>
      </c>
      <c r="G85" s="42"/>
      <c r="H85" s="42"/>
      <c r="I85" s="42"/>
      <c r="J85" s="42"/>
      <c r="K85" s="42"/>
      <c r="L85" s="42">
        <f t="shared" si="0"/>
        <v>2676960</v>
      </c>
      <c r="M85" s="35">
        <v>2677</v>
      </c>
    </row>
    <row r="86" spans="1:13" x14ac:dyDescent="0.25">
      <c r="A86" s="16" t="s">
        <v>174</v>
      </c>
      <c r="B86" s="61" t="s">
        <v>173</v>
      </c>
      <c r="C86" s="38"/>
      <c r="D86" s="61">
        <v>2</v>
      </c>
      <c r="E86" s="61">
        <v>87</v>
      </c>
      <c r="F86" s="42">
        <v>1830993.46</v>
      </c>
      <c r="G86" s="42"/>
      <c r="H86" s="42"/>
      <c r="I86" s="42"/>
      <c r="J86" s="42"/>
      <c r="K86" s="42"/>
      <c r="L86" s="42">
        <f t="shared" si="0"/>
        <v>1592964.3101999999</v>
      </c>
      <c r="M86" s="35">
        <v>1593</v>
      </c>
    </row>
    <row r="87" spans="1:13" x14ac:dyDescent="0.25">
      <c r="A87" s="16" t="s">
        <v>71</v>
      </c>
      <c r="B87" s="76" t="s">
        <v>177</v>
      </c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x14ac:dyDescent="0.25">
      <c r="A88" s="16" t="s">
        <v>72</v>
      </c>
      <c r="B88" s="27" t="s">
        <v>175</v>
      </c>
      <c r="C88" s="38"/>
      <c r="D88" s="61">
        <v>6</v>
      </c>
      <c r="E88" s="61">
        <v>89</v>
      </c>
      <c r="F88" s="42">
        <v>1794446.25</v>
      </c>
      <c r="G88" s="28"/>
      <c r="H88" s="28"/>
      <c r="I88" s="28"/>
      <c r="J88" s="28"/>
      <c r="K88" s="28"/>
      <c r="L88" s="42">
        <f>F88*E88%</f>
        <v>1597057.1625000001</v>
      </c>
      <c r="M88" s="35">
        <v>1597.1</v>
      </c>
    </row>
    <row r="89" spans="1:13" x14ac:dyDescent="0.25">
      <c r="A89" s="16" t="s">
        <v>73</v>
      </c>
      <c r="B89" s="27" t="s">
        <v>176</v>
      </c>
      <c r="C89" s="38"/>
      <c r="D89" s="61">
        <v>10</v>
      </c>
      <c r="E89" s="61">
        <v>88</v>
      </c>
      <c r="F89" s="42">
        <v>2965703.5</v>
      </c>
      <c r="G89" s="28"/>
      <c r="H89" s="28"/>
      <c r="I89" s="28"/>
      <c r="J89" s="28"/>
      <c r="K89" s="28"/>
      <c r="L89" s="42">
        <f>F89*E89%</f>
        <v>2609819.08</v>
      </c>
      <c r="M89" s="35">
        <v>2609.8000000000002</v>
      </c>
    </row>
    <row r="90" spans="1:13" x14ac:dyDescent="0.25">
      <c r="A90" s="38"/>
      <c r="B90" s="46" t="s">
        <v>179</v>
      </c>
      <c r="C90" s="38"/>
      <c r="D90" s="63">
        <f>D53+D54+D56+D57+D59+D60+D62+D63+D64+D66+D68+D69+D71+D73+D74+D76+D77+D79+D80+D81+D82+D83+D84+D85+D86+D88+D89</f>
        <v>115</v>
      </c>
      <c r="E90" s="45" t="s">
        <v>108</v>
      </c>
      <c r="F90" s="45" t="s">
        <v>108</v>
      </c>
      <c r="G90" s="50"/>
      <c r="H90" s="50"/>
      <c r="I90" s="50"/>
      <c r="J90" s="50"/>
      <c r="K90" s="50"/>
      <c r="L90" s="51">
        <f>L53+L54+L56+L57+L59+L60+L62+L63+L64+L66+L68+L69+L71+L73+L74+L76+L77+L79+L80+L81+L82+L83+L84+L85+L86+L88+L89</f>
        <v>38112796.737000003</v>
      </c>
      <c r="M90" s="52">
        <f>M53+M54+M56+M57+M59+M60+M62+M63+M64+M66+M68+M69+M71+M73+M74+M76+M77+M79+M80+M81+M82+M83+M84+M85+M86+M88+M89</f>
        <v>38113.000000000007</v>
      </c>
    </row>
    <row r="91" spans="1:13" x14ac:dyDescent="0.25">
      <c r="A91" s="38"/>
      <c r="B91" s="66" t="s">
        <v>107</v>
      </c>
      <c r="C91" s="38"/>
      <c r="D91" s="66">
        <f>D90+D50</f>
        <v>254</v>
      </c>
      <c r="E91" s="45" t="s">
        <v>108</v>
      </c>
      <c r="F91" s="45" t="s">
        <v>108</v>
      </c>
      <c r="G91" s="38"/>
      <c r="H91" s="38"/>
      <c r="I91" s="38"/>
      <c r="J91" s="38"/>
      <c r="K91" s="38"/>
      <c r="L91" s="51">
        <f>L90+L50</f>
        <v>93579681.504200011</v>
      </c>
      <c r="M91" s="52">
        <f>M90+M50</f>
        <v>93580.200000000012</v>
      </c>
    </row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ht="25.5" customHeight="1" x14ac:dyDescent="0.25"/>
    <row r="126" customFormat="1" ht="27" customHeight="1" x14ac:dyDescent="0.25"/>
  </sheetData>
  <mergeCells count="37">
    <mergeCell ref="B19:M19"/>
    <mergeCell ref="B55:M55"/>
    <mergeCell ref="B58:M58"/>
    <mergeCell ref="B6:G6"/>
    <mergeCell ref="B7:M7"/>
    <mergeCell ref="B9:M9"/>
    <mergeCell ref="B11:M11"/>
    <mergeCell ref="B15:M15"/>
    <mergeCell ref="B17:M17"/>
    <mergeCell ref="A3:M3"/>
    <mergeCell ref="A4:A5"/>
    <mergeCell ref="B4:B5"/>
    <mergeCell ref="C4:C5"/>
    <mergeCell ref="D4:D5"/>
    <mergeCell ref="E4:E5"/>
    <mergeCell ref="F4:F5"/>
    <mergeCell ref="J4:K4"/>
    <mergeCell ref="L4:L5"/>
    <mergeCell ref="M4:M5"/>
    <mergeCell ref="B23:M23"/>
    <mergeCell ref="B25:M25"/>
    <mergeCell ref="B28:M28"/>
    <mergeCell ref="B30:M30"/>
    <mergeCell ref="B35:M35"/>
    <mergeCell ref="B39:M39"/>
    <mergeCell ref="B41:M41"/>
    <mergeCell ref="B44:M44"/>
    <mergeCell ref="A51:M51"/>
    <mergeCell ref="B52:M52"/>
    <mergeCell ref="B75:M75"/>
    <mergeCell ref="B78:M78"/>
    <mergeCell ref="B87:M87"/>
    <mergeCell ref="B61:M61"/>
    <mergeCell ref="B65:M65"/>
    <mergeCell ref="B67:M67"/>
    <mergeCell ref="B70:M70"/>
    <mergeCell ref="B72:M72"/>
  </mergeCells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topLeftCell="A34" workbookViewId="0">
      <selection activeCell="D15" sqref="D15"/>
    </sheetView>
  </sheetViews>
  <sheetFormatPr defaultRowHeight="15" x14ac:dyDescent="0.25"/>
  <cols>
    <col min="1" max="1" width="7.28515625" customWidth="1"/>
    <col min="2" max="2" width="43.42578125" customWidth="1"/>
    <col min="3" max="3" width="13" customWidth="1"/>
    <col min="4" max="4" width="12.28515625" customWidth="1"/>
    <col min="5" max="5" width="13.85546875" customWidth="1"/>
    <col min="6" max="6" width="14.85546875" customWidth="1"/>
    <col min="7" max="7" width="15.28515625" style="1" customWidth="1"/>
  </cols>
  <sheetData>
    <row r="1" spans="1:7" x14ac:dyDescent="0.25">
      <c r="G1" s="56" t="s">
        <v>186</v>
      </c>
    </row>
    <row r="2" spans="1:7" x14ac:dyDescent="0.25">
      <c r="G2" s="56" t="s">
        <v>185</v>
      </c>
    </row>
    <row r="4" spans="1:7" ht="60" customHeight="1" x14ac:dyDescent="0.25">
      <c r="A4" s="105" t="s">
        <v>187</v>
      </c>
      <c r="B4" s="106"/>
      <c r="C4" s="106"/>
      <c r="D4" s="106"/>
      <c r="E4" s="106"/>
      <c r="F4" s="106"/>
      <c r="G4" s="106"/>
    </row>
    <row r="5" spans="1:7" ht="57" x14ac:dyDescent="0.25">
      <c r="A5" s="2" t="s">
        <v>81</v>
      </c>
      <c r="B5" s="2" t="s">
        <v>82</v>
      </c>
      <c r="C5" s="3" t="s">
        <v>26</v>
      </c>
      <c r="D5" s="3" t="s">
        <v>27</v>
      </c>
      <c r="E5" s="3" t="s">
        <v>28</v>
      </c>
      <c r="F5" s="3" t="s">
        <v>109</v>
      </c>
      <c r="G5" s="64" t="s">
        <v>110</v>
      </c>
    </row>
    <row r="6" spans="1:7" x14ac:dyDescent="0.25">
      <c r="A6" s="2"/>
      <c r="B6" s="80" t="s">
        <v>86</v>
      </c>
      <c r="C6" s="92"/>
      <c r="D6" s="92"/>
      <c r="E6" s="92"/>
      <c r="F6" s="92"/>
      <c r="G6" s="93"/>
    </row>
    <row r="7" spans="1:7" x14ac:dyDescent="0.25">
      <c r="A7" s="4">
        <v>1</v>
      </c>
      <c r="B7" s="102" t="s">
        <v>29</v>
      </c>
      <c r="C7" s="103"/>
      <c r="D7" s="103"/>
      <c r="E7" s="103"/>
      <c r="F7" s="103"/>
      <c r="G7" s="104"/>
    </row>
    <row r="8" spans="1:7" x14ac:dyDescent="0.25">
      <c r="A8" s="5" t="s">
        <v>39</v>
      </c>
      <c r="B8" s="6" t="s">
        <v>150</v>
      </c>
      <c r="C8" s="8">
        <v>5</v>
      </c>
      <c r="D8" s="9">
        <v>90</v>
      </c>
      <c r="E8" s="7">
        <v>455655</v>
      </c>
      <c r="F8" s="7">
        <f>E8/100*D8</f>
        <v>410089.5</v>
      </c>
      <c r="G8" s="12">
        <v>410.1</v>
      </c>
    </row>
    <row r="9" spans="1:7" x14ac:dyDescent="0.25">
      <c r="A9" s="59">
        <v>2</v>
      </c>
      <c r="B9" s="94" t="s">
        <v>30</v>
      </c>
      <c r="C9" s="95"/>
      <c r="D9" s="95"/>
      <c r="E9" s="95"/>
      <c r="F9" s="95"/>
      <c r="G9" s="96"/>
    </row>
    <row r="10" spans="1:7" x14ac:dyDescent="0.25">
      <c r="A10" s="5" t="s">
        <v>41</v>
      </c>
      <c r="B10" s="10" t="s">
        <v>151</v>
      </c>
      <c r="C10" s="8">
        <v>16</v>
      </c>
      <c r="D10" s="9">
        <v>90</v>
      </c>
      <c r="E10" s="7">
        <v>3978070</v>
      </c>
      <c r="F10" s="7">
        <f>E10/100*D10</f>
        <v>3580262.9999999995</v>
      </c>
      <c r="G10" s="12">
        <v>3580.3</v>
      </c>
    </row>
    <row r="11" spans="1:7" x14ac:dyDescent="0.25">
      <c r="A11" s="5" t="s">
        <v>43</v>
      </c>
      <c r="B11" s="94" t="s">
        <v>32</v>
      </c>
      <c r="C11" s="95"/>
      <c r="D11" s="95"/>
      <c r="E11" s="95"/>
      <c r="F11" s="95"/>
      <c r="G11" s="96"/>
    </row>
    <row r="12" spans="1:7" x14ac:dyDescent="0.25">
      <c r="A12" s="5" t="s">
        <v>44</v>
      </c>
      <c r="B12" s="59" t="s">
        <v>152</v>
      </c>
      <c r="C12" s="8">
        <v>6</v>
      </c>
      <c r="D12" s="9">
        <v>86</v>
      </c>
      <c r="E12" s="7">
        <v>2791080</v>
      </c>
      <c r="F12" s="7">
        <f>E12/100*D12</f>
        <v>2400328.7999999998</v>
      </c>
      <c r="G12" s="12">
        <v>2400.3000000000002</v>
      </c>
    </row>
    <row r="13" spans="1:7" x14ac:dyDescent="0.25">
      <c r="A13" s="5" t="s">
        <v>47</v>
      </c>
      <c r="B13" s="94" t="s">
        <v>33</v>
      </c>
      <c r="C13" s="95"/>
      <c r="D13" s="95"/>
      <c r="E13" s="95"/>
      <c r="F13" s="95"/>
      <c r="G13" s="96"/>
    </row>
    <row r="14" spans="1:7" x14ac:dyDescent="0.25">
      <c r="A14" s="5" t="s">
        <v>48</v>
      </c>
      <c r="B14" s="58" t="s">
        <v>153</v>
      </c>
      <c r="C14" s="8">
        <v>3</v>
      </c>
      <c r="D14" s="9">
        <v>71</v>
      </c>
      <c r="E14" s="7">
        <v>1443879.9</v>
      </c>
      <c r="F14" s="7">
        <f>E14/100*D14</f>
        <v>1025154.7289999999</v>
      </c>
      <c r="G14" s="12">
        <v>1025.2</v>
      </c>
    </row>
    <row r="15" spans="1:7" x14ac:dyDescent="0.25">
      <c r="A15" s="5" t="s">
        <v>49</v>
      </c>
      <c r="B15" s="7" t="s">
        <v>21</v>
      </c>
      <c r="C15" s="8">
        <v>10</v>
      </c>
      <c r="D15" s="9">
        <v>87</v>
      </c>
      <c r="E15" s="7">
        <v>4570000</v>
      </c>
      <c r="F15" s="7">
        <f>E15/100*D15</f>
        <v>3975900</v>
      </c>
      <c r="G15" s="12">
        <v>3975.9</v>
      </c>
    </row>
    <row r="16" spans="1:7" x14ac:dyDescent="0.25">
      <c r="A16" s="5" t="s">
        <v>50</v>
      </c>
      <c r="B16" s="59" t="s">
        <v>90</v>
      </c>
      <c r="C16" s="8">
        <v>3</v>
      </c>
      <c r="D16" s="9">
        <v>91</v>
      </c>
      <c r="E16" s="7">
        <v>2416800</v>
      </c>
      <c r="F16" s="7">
        <f>E16/100*D16</f>
        <v>2199288</v>
      </c>
      <c r="G16" s="12">
        <v>2199.3000000000002</v>
      </c>
    </row>
    <row r="17" spans="1:7" x14ac:dyDescent="0.25">
      <c r="A17" s="5" t="s">
        <v>51</v>
      </c>
      <c r="B17" s="7" t="s">
        <v>154</v>
      </c>
      <c r="C17" s="8">
        <v>12</v>
      </c>
      <c r="D17" s="9">
        <v>90</v>
      </c>
      <c r="E17" s="7">
        <v>4282000</v>
      </c>
      <c r="F17" s="7">
        <f>E17/100*D17</f>
        <v>3853800</v>
      </c>
      <c r="G17" s="12">
        <v>3853.8</v>
      </c>
    </row>
    <row r="18" spans="1:7" s="1" customFormat="1" x14ac:dyDescent="0.25">
      <c r="A18" s="69" t="s">
        <v>52</v>
      </c>
      <c r="B18" s="99" t="s">
        <v>188</v>
      </c>
      <c r="C18" s="100"/>
      <c r="D18" s="100"/>
      <c r="E18" s="100"/>
      <c r="F18" s="100"/>
      <c r="G18" s="101"/>
    </row>
    <row r="19" spans="1:7" s="1" customFormat="1" x14ac:dyDescent="0.25">
      <c r="A19" s="69" t="s">
        <v>53</v>
      </c>
      <c r="B19" s="70" t="s">
        <v>12</v>
      </c>
      <c r="C19" s="71">
        <v>9</v>
      </c>
      <c r="D19" s="72">
        <v>92</v>
      </c>
      <c r="E19" s="73">
        <v>3684744</v>
      </c>
      <c r="F19" s="73">
        <f t="shared" ref="F19:F24" si="0">E19/100*D19</f>
        <v>3389964.4800000004</v>
      </c>
      <c r="G19" s="12">
        <v>3390</v>
      </c>
    </row>
    <row r="20" spans="1:7" s="1" customFormat="1" x14ac:dyDescent="0.25">
      <c r="A20" s="69" t="s">
        <v>54</v>
      </c>
      <c r="B20" s="70" t="s">
        <v>3</v>
      </c>
      <c r="C20" s="71">
        <v>6</v>
      </c>
      <c r="D20" s="72">
        <v>92</v>
      </c>
      <c r="E20" s="73">
        <v>4154025</v>
      </c>
      <c r="F20" s="73">
        <f t="shared" si="0"/>
        <v>3821703</v>
      </c>
      <c r="G20" s="12">
        <v>3821.7</v>
      </c>
    </row>
    <row r="21" spans="1:7" s="1" customFormat="1" x14ac:dyDescent="0.25">
      <c r="A21" s="69" t="s">
        <v>55</v>
      </c>
      <c r="B21" s="70" t="s">
        <v>155</v>
      </c>
      <c r="C21" s="71">
        <v>6</v>
      </c>
      <c r="D21" s="72">
        <v>92</v>
      </c>
      <c r="E21" s="73">
        <v>3700000</v>
      </c>
      <c r="F21" s="73">
        <f t="shared" si="0"/>
        <v>3404000</v>
      </c>
      <c r="G21" s="12">
        <v>3404</v>
      </c>
    </row>
    <row r="22" spans="1:7" s="1" customFormat="1" x14ac:dyDescent="0.25">
      <c r="A22" s="69" t="s">
        <v>56</v>
      </c>
      <c r="B22" s="70" t="s">
        <v>8</v>
      </c>
      <c r="C22" s="71">
        <v>10</v>
      </c>
      <c r="D22" s="72">
        <v>93</v>
      </c>
      <c r="E22" s="73">
        <v>2500000</v>
      </c>
      <c r="F22" s="73">
        <f t="shared" si="0"/>
        <v>2325000</v>
      </c>
      <c r="G22" s="12">
        <v>2325</v>
      </c>
    </row>
    <row r="23" spans="1:7" s="1" customFormat="1" x14ac:dyDescent="0.25">
      <c r="A23" s="69" t="s">
        <v>156</v>
      </c>
      <c r="B23" s="70" t="s">
        <v>15</v>
      </c>
      <c r="C23" s="71">
        <v>7</v>
      </c>
      <c r="D23" s="72">
        <v>90</v>
      </c>
      <c r="E23" s="73">
        <v>6600000</v>
      </c>
      <c r="F23" s="73">
        <f t="shared" si="0"/>
        <v>5940000</v>
      </c>
      <c r="G23" s="12">
        <v>5940</v>
      </c>
    </row>
    <row r="24" spans="1:7" s="1" customFormat="1" x14ac:dyDescent="0.25">
      <c r="A24" s="69" t="s">
        <v>157</v>
      </c>
      <c r="B24" s="70" t="s">
        <v>14</v>
      </c>
      <c r="C24" s="71">
        <v>5</v>
      </c>
      <c r="D24" s="72">
        <v>94</v>
      </c>
      <c r="E24" s="73">
        <v>3722860</v>
      </c>
      <c r="F24" s="73">
        <f t="shared" si="0"/>
        <v>3499488.4</v>
      </c>
      <c r="G24" s="12">
        <v>3499.5</v>
      </c>
    </row>
    <row r="25" spans="1:7" s="1" customFormat="1" x14ac:dyDescent="0.25">
      <c r="A25" s="69" t="s">
        <v>57</v>
      </c>
      <c r="B25" s="99" t="s">
        <v>34</v>
      </c>
      <c r="C25" s="100"/>
      <c r="D25" s="100"/>
      <c r="E25" s="100"/>
      <c r="F25" s="100"/>
      <c r="G25" s="101"/>
    </row>
    <row r="26" spans="1:7" x14ac:dyDescent="0.25">
      <c r="A26" s="5" t="s">
        <v>58</v>
      </c>
      <c r="B26" s="7" t="s">
        <v>19</v>
      </c>
      <c r="C26" s="8">
        <v>8</v>
      </c>
      <c r="D26" s="9">
        <v>84</v>
      </c>
      <c r="E26" s="7">
        <v>1600000</v>
      </c>
      <c r="F26" s="7">
        <f>E26/100*D26</f>
        <v>1344000</v>
      </c>
      <c r="G26" s="12">
        <v>1344</v>
      </c>
    </row>
    <row r="27" spans="1:7" x14ac:dyDescent="0.25">
      <c r="A27" s="5" t="s">
        <v>61</v>
      </c>
      <c r="B27" s="94" t="s">
        <v>94</v>
      </c>
      <c r="C27" s="95"/>
      <c r="D27" s="95"/>
      <c r="E27" s="95"/>
      <c r="F27" s="95"/>
      <c r="G27" s="96"/>
    </row>
    <row r="28" spans="1:7" x14ac:dyDescent="0.25">
      <c r="A28" s="5" t="s">
        <v>62</v>
      </c>
      <c r="B28" s="59" t="s">
        <v>158</v>
      </c>
      <c r="C28" s="8">
        <v>19</v>
      </c>
      <c r="D28" s="9">
        <v>91</v>
      </c>
      <c r="E28" s="7">
        <v>3761137</v>
      </c>
      <c r="F28" s="7">
        <f t="shared" ref="F28" si="1">E28/100*D28</f>
        <v>3422634.6700000004</v>
      </c>
      <c r="G28" s="12">
        <v>3422.6</v>
      </c>
    </row>
    <row r="29" spans="1:7" x14ac:dyDescent="0.25">
      <c r="A29" s="5" t="s">
        <v>63</v>
      </c>
      <c r="B29" s="94" t="s">
        <v>35</v>
      </c>
      <c r="C29" s="95"/>
      <c r="D29" s="95"/>
      <c r="E29" s="95"/>
      <c r="F29" s="95"/>
      <c r="G29" s="96"/>
    </row>
    <row r="30" spans="1:7" x14ac:dyDescent="0.25">
      <c r="A30" s="5" t="s">
        <v>64</v>
      </c>
      <c r="B30" s="59" t="s">
        <v>17</v>
      </c>
      <c r="C30" s="8">
        <v>7</v>
      </c>
      <c r="D30" s="9">
        <v>91</v>
      </c>
      <c r="E30" s="7">
        <v>2586052</v>
      </c>
      <c r="F30" s="7">
        <f t="shared" ref="F30:F32" si="2">E30/100*D30</f>
        <v>2353307.3199999998</v>
      </c>
      <c r="G30" s="12">
        <v>2353.3000000000002</v>
      </c>
    </row>
    <row r="31" spans="1:7" x14ac:dyDescent="0.25">
      <c r="A31" s="5" t="s">
        <v>65</v>
      </c>
      <c r="B31" s="59" t="s">
        <v>16</v>
      </c>
      <c r="C31" s="8">
        <v>2</v>
      </c>
      <c r="D31" s="9">
        <v>91</v>
      </c>
      <c r="E31" s="7">
        <v>1400000</v>
      </c>
      <c r="F31" s="7">
        <f t="shared" si="2"/>
        <v>1274000</v>
      </c>
      <c r="G31" s="12">
        <v>1274</v>
      </c>
    </row>
    <row r="32" spans="1:7" x14ac:dyDescent="0.25">
      <c r="A32" s="5" t="s">
        <v>66</v>
      </c>
      <c r="B32" s="58" t="s">
        <v>159</v>
      </c>
      <c r="C32" s="8">
        <v>5</v>
      </c>
      <c r="D32" s="9">
        <v>90</v>
      </c>
      <c r="E32" s="7">
        <v>2995267.9</v>
      </c>
      <c r="F32" s="7">
        <f t="shared" si="2"/>
        <v>2695741.11</v>
      </c>
      <c r="G32" s="12">
        <v>2695.7</v>
      </c>
    </row>
    <row r="33" spans="1:9" x14ac:dyDescent="0.25">
      <c r="A33" s="5" t="s">
        <v>67</v>
      </c>
      <c r="B33" s="94" t="s">
        <v>83</v>
      </c>
      <c r="C33" s="95"/>
      <c r="D33" s="95"/>
      <c r="E33" s="95"/>
      <c r="F33" s="95"/>
      <c r="G33" s="96"/>
    </row>
    <row r="34" spans="1:9" x14ac:dyDescent="0.25">
      <c r="A34" s="5" t="s">
        <v>68</v>
      </c>
      <c r="B34" s="58" t="s">
        <v>160</v>
      </c>
      <c r="C34" s="8">
        <v>5</v>
      </c>
      <c r="D34" s="9">
        <v>86</v>
      </c>
      <c r="E34" s="7">
        <v>1664274</v>
      </c>
      <c r="F34" s="7">
        <f>E34/100*D34</f>
        <v>1431275.6400000001</v>
      </c>
      <c r="G34" s="12">
        <v>1431.3</v>
      </c>
    </row>
    <row r="35" spans="1:9" x14ac:dyDescent="0.25">
      <c r="A35" s="5" t="s">
        <v>98</v>
      </c>
      <c r="B35" s="59" t="s">
        <v>13</v>
      </c>
      <c r="C35" s="8">
        <v>1</v>
      </c>
      <c r="D35" s="9">
        <v>92</v>
      </c>
      <c r="E35" s="7">
        <v>550000</v>
      </c>
      <c r="F35" s="7">
        <f>E35/100*D35</f>
        <v>506000</v>
      </c>
      <c r="G35" s="12">
        <v>506</v>
      </c>
    </row>
    <row r="36" spans="1:9" x14ac:dyDescent="0.25">
      <c r="A36" s="5" t="s">
        <v>69</v>
      </c>
      <c r="B36" s="94" t="s">
        <v>36</v>
      </c>
      <c r="C36" s="95"/>
      <c r="D36" s="95"/>
      <c r="E36" s="95"/>
      <c r="F36" s="95"/>
      <c r="G36" s="96"/>
    </row>
    <row r="37" spans="1:9" x14ac:dyDescent="0.25">
      <c r="A37" s="5" t="s">
        <v>70</v>
      </c>
      <c r="B37" s="59" t="s">
        <v>97</v>
      </c>
      <c r="C37" s="8">
        <v>2</v>
      </c>
      <c r="D37" s="9">
        <v>89</v>
      </c>
      <c r="E37" s="7">
        <v>422000</v>
      </c>
      <c r="F37" s="7">
        <f t="shared" ref="F37:F38" si="3">E37/100*D37</f>
        <v>375580</v>
      </c>
      <c r="G37" s="12">
        <v>375.6</v>
      </c>
      <c r="I37" s="53"/>
    </row>
    <row r="38" spans="1:9" x14ac:dyDescent="0.25">
      <c r="A38" s="5" t="s">
        <v>105</v>
      </c>
      <c r="B38" s="59" t="s">
        <v>9</v>
      </c>
      <c r="C38" s="8">
        <v>5</v>
      </c>
      <c r="D38" s="9">
        <v>90</v>
      </c>
      <c r="E38" s="7">
        <v>2148324.2000000002</v>
      </c>
      <c r="F38" s="7">
        <f t="shared" si="3"/>
        <v>1933491.7800000003</v>
      </c>
      <c r="G38" s="12">
        <v>1933.5</v>
      </c>
    </row>
    <row r="39" spans="1:9" x14ac:dyDescent="0.25">
      <c r="A39" s="5" t="s">
        <v>71</v>
      </c>
      <c r="B39" s="94" t="s">
        <v>37</v>
      </c>
      <c r="C39" s="95"/>
      <c r="D39" s="95"/>
      <c r="E39" s="95"/>
      <c r="F39" s="95"/>
      <c r="G39" s="96"/>
    </row>
    <row r="40" spans="1:9" x14ac:dyDescent="0.25">
      <c r="A40" s="5" t="s">
        <v>72</v>
      </c>
      <c r="B40" s="59" t="s">
        <v>24</v>
      </c>
      <c r="C40" s="8">
        <v>14</v>
      </c>
      <c r="D40" s="9">
        <v>88</v>
      </c>
      <c r="E40" s="7">
        <v>7000000</v>
      </c>
      <c r="F40" s="7">
        <f>E40/100*D40</f>
        <v>6160000</v>
      </c>
      <c r="G40" s="12">
        <v>6160</v>
      </c>
    </row>
    <row r="41" spans="1:9" x14ac:dyDescent="0.25">
      <c r="A41" s="5" t="s">
        <v>74</v>
      </c>
      <c r="B41" s="94" t="s">
        <v>38</v>
      </c>
      <c r="C41" s="95"/>
      <c r="D41" s="95"/>
      <c r="E41" s="95"/>
      <c r="F41" s="95"/>
      <c r="G41" s="96"/>
    </row>
    <row r="42" spans="1:9" x14ac:dyDescent="0.25">
      <c r="A42" s="5" t="s">
        <v>75</v>
      </c>
      <c r="B42" s="59" t="s">
        <v>161</v>
      </c>
      <c r="C42" s="8">
        <v>3</v>
      </c>
      <c r="D42" s="9">
        <v>89</v>
      </c>
      <c r="E42" s="7">
        <v>717337.32</v>
      </c>
      <c r="F42" s="7">
        <f t="shared" ref="F42:F45" si="4">E42/100*D42</f>
        <v>638430.21479999996</v>
      </c>
      <c r="G42" s="12">
        <v>638.4</v>
      </c>
    </row>
    <row r="43" spans="1:9" x14ac:dyDescent="0.25">
      <c r="A43" s="5" t="s">
        <v>76</v>
      </c>
      <c r="B43" s="59" t="s">
        <v>100</v>
      </c>
      <c r="C43" s="8">
        <v>2</v>
      </c>
      <c r="D43" s="9">
        <v>90</v>
      </c>
      <c r="E43" s="7">
        <v>1108000</v>
      </c>
      <c r="F43" s="7">
        <f t="shared" si="4"/>
        <v>997200</v>
      </c>
      <c r="G43" s="12">
        <v>997.2</v>
      </c>
    </row>
    <row r="44" spans="1:9" x14ac:dyDescent="0.25">
      <c r="A44" s="5" t="s">
        <v>102</v>
      </c>
      <c r="B44" s="7" t="s">
        <v>141</v>
      </c>
      <c r="C44" s="8">
        <v>1</v>
      </c>
      <c r="D44" s="9">
        <v>88</v>
      </c>
      <c r="E44" s="7">
        <v>547585</v>
      </c>
      <c r="F44" s="7">
        <f t="shared" si="4"/>
        <v>481874.80000000005</v>
      </c>
      <c r="G44" s="12">
        <v>481.9</v>
      </c>
    </row>
    <row r="45" spans="1:9" x14ac:dyDescent="0.25">
      <c r="A45" s="5" t="s">
        <v>162</v>
      </c>
      <c r="B45" s="10" t="s">
        <v>7</v>
      </c>
      <c r="C45" s="8">
        <v>6</v>
      </c>
      <c r="D45" s="9">
        <v>89</v>
      </c>
      <c r="E45" s="7">
        <v>4080000</v>
      </c>
      <c r="F45" s="7">
        <f t="shared" si="4"/>
        <v>3631200</v>
      </c>
      <c r="G45" s="12">
        <v>3631.2</v>
      </c>
    </row>
    <row r="46" spans="1:9" x14ac:dyDescent="0.25">
      <c r="A46" s="61"/>
      <c r="B46" s="63" t="s">
        <v>182</v>
      </c>
      <c r="C46" s="37">
        <f>C8+C10+C12+C14+C15+C16+C17+C19+C20+C21+C22+C23+C24+C26+C28+C30+C31+C32+C34+C35+C37+C38+C40+C42+C43+C44+C45</f>
        <v>178</v>
      </c>
      <c r="D46" s="11" t="s">
        <v>108</v>
      </c>
      <c r="E46" s="11" t="s">
        <v>108</v>
      </c>
      <c r="F46" s="13">
        <f t="shared" ref="F46" si="5">F8+F10+F12+F14+F15+F16+F17+F19+F20+F21+F22+F23+F24+F26+F28+F30+F31+F32+F34+F35+F37+F38+F40+F42+F43+F44+F45</f>
        <v>67069715.443800002</v>
      </c>
      <c r="G46" s="13">
        <f>G8+G10+G12+G14+G15+G16+G17+G19+G20+G21+G22+G23+G24+G26+G28+G30+G31+G32+G34+G35+G37+G38+G40+G42+G43+G44+G45</f>
        <v>67069.8</v>
      </c>
    </row>
    <row r="47" spans="1:9" s="1" customFormat="1" ht="27" customHeight="1" x14ac:dyDescent="0.25">
      <c r="A47" s="57"/>
      <c r="B47" s="97" t="s">
        <v>104</v>
      </c>
      <c r="C47" s="98"/>
      <c r="D47" s="98"/>
      <c r="E47" s="98"/>
      <c r="F47" s="98"/>
      <c r="G47" s="98"/>
    </row>
    <row r="48" spans="1:9" s="1" customFormat="1" x14ac:dyDescent="0.25">
      <c r="A48" s="69">
        <v>1</v>
      </c>
      <c r="B48" s="99" t="s">
        <v>33</v>
      </c>
      <c r="C48" s="100"/>
      <c r="D48" s="100"/>
      <c r="E48" s="100"/>
      <c r="F48" s="100"/>
      <c r="G48" s="101"/>
    </row>
    <row r="49" spans="1:7" s="1" customFormat="1" x14ac:dyDescent="0.25">
      <c r="A49" s="69" t="s">
        <v>39</v>
      </c>
      <c r="B49" s="74" t="s">
        <v>23</v>
      </c>
      <c r="C49" s="71">
        <v>1</v>
      </c>
      <c r="D49" s="71">
        <v>88</v>
      </c>
      <c r="E49" s="73">
        <v>709670</v>
      </c>
      <c r="F49" s="73">
        <f t="shared" ref="F49:F60" si="6">E49/100*D49</f>
        <v>624509.6</v>
      </c>
      <c r="G49" s="12">
        <v>624.5</v>
      </c>
    </row>
    <row r="50" spans="1:7" s="1" customFormat="1" x14ac:dyDescent="0.25">
      <c r="A50" s="69" t="s">
        <v>180</v>
      </c>
      <c r="B50" s="99" t="s">
        <v>188</v>
      </c>
      <c r="C50" s="100"/>
      <c r="D50" s="100"/>
      <c r="E50" s="100"/>
      <c r="F50" s="100"/>
      <c r="G50" s="101"/>
    </row>
    <row r="51" spans="1:7" s="1" customFormat="1" x14ac:dyDescent="0.25">
      <c r="A51" s="69" t="s">
        <v>41</v>
      </c>
      <c r="B51" s="74" t="s">
        <v>165</v>
      </c>
      <c r="C51" s="71">
        <v>9</v>
      </c>
      <c r="D51" s="71">
        <v>92</v>
      </c>
      <c r="E51" s="73">
        <v>900000</v>
      </c>
      <c r="F51" s="73">
        <f t="shared" si="6"/>
        <v>828000</v>
      </c>
      <c r="G51" s="12">
        <v>828</v>
      </c>
    </row>
    <row r="52" spans="1:7" s="1" customFormat="1" ht="27" customHeight="1" x14ac:dyDescent="0.25">
      <c r="A52" s="69" t="s">
        <v>43</v>
      </c>
      <c r="B52" s="99" t="s">
        <v>83</v>
      </c>
      <c r="C52" s="100"/>
      <c r="D52" s="100"/>
      <c r="E52" s="100"/>
      <c r="F52" s="100">
        <f t="shared" si="6"/>
        <v>0</v>
      </c>
      <c r="G52" s="101"/>
    </row>
    <row r="53" spans="1:7" s="1" customFormat="1" x14ac:dyDescent="0.25">
      <c r="A53" s="69" t="s">
        <v>44</v>
      </c>
      <c r="B53" s="74" t="s">
        <v>131</v>
      </c>
      <c r="C53" s="71">
        <v>5</v>
      </c>
      <c r="D53" s="71">
        <v>85</v>
      </c>
      <c r="E53" s="73">
        <v>4037586.18</v>
      </c>
      <c r="F53" s="73">
        <f t="shared" si="6"/>
        <v>3431948.253</v>
      </c>
      <c r="G53" s="12">
        <v>3431.9</v>
      </c>
    </row>
    <row r="54" spans="1:7" x14ac:dyDescent="0.25">
      <c r="A54" s="5" t="s">
        <v>47</v>
      </c>
      <c r="B54" s="94" t="s">
        <v>36</v>
      </c>
      <c r="C54" s="95"/>
      <c r="D54" s="95"/>
      <c r="E54" s="95"/>
      <c r="F54" s="95">
        <f t="shared" si="6"/>
        <v>0</v>
      </c>
      <c r="G54" s="96"/>
    </row>
    <row r="55" spans="1:7" x14ac:dyDescent="0.25">
      <c r="A55" s="5" t="s">
        <v>48</v>
      </c>
      <c r="B55" s="10" t="s">
        <v>97</v>
      </c>
      <c r="C55" s="8">
        <v>1</v>
      </c>
      <c r="D55" s="8">
        <v>89</v>
      </c>
      <c r="E55" s="7">
        <v>223000</v>
      </c>
      <c r="F55" s="7">
        <f t="shared" si="6"/>
        <v>198470</v>
      </c>
      <c r="G55" s="12">
        <v>198.5</v>
      </c>
    </row>
    <row r="56" spans="1:7" x14ac:dyDescent="0.25">
      <c r="A56" s="5" t="s">
        <v>52</v>
      </c>
      <c r="B56" s="94" t="s">
        <v>38</v>
      </c>
      <c r="C56" s="95"/>
      <c r="D56" s="95"/>
      <c r="E56" s="95"/>
      <c r="F56" s="95">
        <f t="shared" si="6"/>
        <v>0</v>
      </c>
      <c r="G56" s="96"/>
    </row>
    <row r="57" spans="1:7" x14ac:dyDescent="0.25">
      <c r="A57" s="5" t="s">
        <v>53</v>
      </c>
      <c r="B57" s="10" t="s">
        <v>2</v>
      </c>
      <c r="C57" s="8">
        <v>2</v>
      </c>
      <c r="D57" s="8">
        <v>84</v>
      </c>
      <c r="E57" s="7">
        <v>2127886.96</v>
      </c>
      <c r="F57" s="7">
        <f t="shared" si="6"/>
        <v>1787425.0463999999</v>
      </c>
      <c r="G57" s="12">
        <v>1787.4</v>
      </c>
    </row>
    <row r="58" spans="1:7" x14ac:dyDescent="0.25">
      <c r="A58" s="5" t="s">
        <v>54</v>
      </c>
      <c r="B58" s="10" t="s">
        <v>173</v>
      </c>
      <c r="C58" s="8">
        <v>2</v>
      </c>
      <c r="D58" s="8">
        <v>89</v>
      </c>
      <c r="E58" s="7">
        <v>1830993.46</v>
      </c>
      <c r="F58" s="7">
        <f t="shared" si="6"/>
        <v>1629584.1794</v>
      </c>
      <c r="G58" s="12">
        <v>1629.6</v>
      </c>
    </row>
    <row r="59" spans="1:7" x14ac:dyDescent="0.25">
      <c r="A59" s="5" t="s">
        <v>55</v>
      </c>
      <c r="B59" s="10" t="s">
        <v>1</v>
      </c>
      <c r="C59" s="8">
        <v>3</v>
      </c>
      <c r="D59" s="8">
        <v>81</v>
      </c>
      <c r="E59" s="7">
        <v>921811.68</v>
      </c>
      <c r="F59" s="7">
        <f t="shared" si="6"/>
        <v>746667.4608</v>
      </c>
      <c r="G59" s="12">
        <v>746.7</v>
      </c>
    </row>
    <row r="60" spans="1:7" x14ac:dyDescent="0.25">
      <c r="A60" s="5" t="s">
        <v>56</v>
      </c>
      <c r="B60" s="10" t="s">
        <v>101</v>
      </c>
      <c r="C60" s="8">
        <v>3</v>
      </c>
      <c r="D60" s="8">
        <v>91</v>
      </c>
      <c r="E60" s="7">
        <v>935633.22</v>
      </c>
      <c r="F60" s="7">
        <f t="shared" si="6"/>
        <v>851426.23019999987</v>
      </c>
      <c r="G60" s="12">
        <v>851.4</v>
      </c>
    </row>
    <row r="61" spans="1:7" x14ac:dyDescent="0.25">
      <c r="A61" s="38"/>
      <c r="B61" s="63" t="s">
        <v>181</v>
      </c>
      <c r="C61" s="37">
        <f>C49+C51+C53+C55+C57+C58+C59+C60</f>
        <v>26</v>
      </c>
      <c r="D61" s="11" t="s">
        <v>108</v>
      </c>
      <c r="E61" s="11" t="s">
        <v>108</v>
      </c>
      <c r="F61" s="13">
        <f>F49+F51+F53+F55+F57+F58+F59+F60</f>
        <v>10098030.7698</v>
      </c>
      <c r="G61" s="13">
        <f>G49+G51+G53+G57+G58+G59+G60+G55</f>
        <v>10098</v>
      </c>
    </row>
    <row r="62" spans="1:7" x14ac:dyDescent="0.25">
      <c r="A62" s="38"/>
      <c r="B62" s="63" t="s">
        <v>107</v>
      </c>
      <c r="C62" s="37">
        <f>C46+C61</f>
        <v>204</v>
      </c>
      <c r="D62" s="11" t="s">
        <v>108</v>
      </c>
      <c r="E62" s="11" t="s">
        <v>108</v>
      </c>
      <c r="F62" s="13">
        <f>F46+F61</f>
        <v>77167746.21360001</v>
      </c>
      <c r="G62" s="13">
        <f>G46+G61</f>
        <v>77167.8</v>
      </c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ht="33.75" customHeight="1" x14ac:dyDescent="0.25">
      <c r="G92"/>
    </row>
  </sheetData>
  <mergeCells count="20">
    <mergeCell ref="B27:G27"/>
    <mergeCell ref="B29:G29"/>
    <mergeCell ref="B7:G7"/>
    <mergeCell ref="A4:G4"/>
    <mergeCell ref="B6:G6"/>
    <mergeCell ref="B48:G48"/>
    <mergeCell ref="B50:G50"/>
    <mergeCell ref="B52:G52"/>
    <mergeCell ref="B54:G54"/>
    <mergeCell ref="B56:G56"/>
    <mergeCell ref="B9:G9"/>
    <mergeCell ref="B11:G11"/>
    <mergeCell ref="B13:G13"/>
    <mergeCell ref="B18:G18"/>
    <mergeCell ref="B25:G25"/>
    <mergeCell ref="B33:G33"/>
    <mergeCell ref="B36:G36"/>
    <mergeCell ref="B39:G39"/>
    <mergeCell ref="B41:G41"/>
    <mergeCell ref="B47:G47"/>
  </mergeCells>
  <pageMargins left="0.70866141732283472" right="0.70866141732283472" top="0.55118110236220474" bottom="0.55118110236220474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2024-10-03T07:07:56Z</dcterms:modified>
</cp:coreProperties>
</file>