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7795" windowHeight="12090"/>
  </bookViews>
  <sheets>
    <sheet name="в тысячах рублей" sheetId="4" r:id="rId1"/>
  </sheets>
  <definedNames>
    <definedName name="_xlnm.Print_Area" localSheetId="0">'в тысячах рублей'!$A$1:$AS$26</definedName>
  </definedNames>
  <calcPr calcId="145621"/>
</workbook>
</file>

<file path=xl/calcChain.xml><?xml version="1.0" encoding="utf-8"?>
<calcChain xmlns="http://schemas.openxmlformats.org/spreadsheetml/2006/main">
  <c r="AQ24" i="4" l="1"/>
  <c r="AP24" i="4"/>
  <c r="AO24" i="4"/>
  <c r="AN24" i="4"/>
  <c r="V24" i="4"/>
  <c r="U24" i="4"/>
  <c r="T24" i="4"/>
  <c r="R24" i="4"/>
  <c r="G24" i="4"/>
  <c r="E24" i="4"/>
  <c r="D24" i="4"/>
  <c r="C24" i="4"/>
  <c r="AR23" i="4"/>
  <c r="AL23" i="4"/>
  <c r="S23" i="4"/>
  <c r="P23" i="4"/>
  <c r="AM23" i="4" s="1"/>
  <c r="M23" i="4"/>
  <c r="L23" i="4"/>
  <c r="N23" i="4" s="1"/>
  <c r="Q23" i="4" s="1"/>
  <c r="H23" i="4"/>
  <c r="AR22" i="4"/>
  <c r="AL22" i="4"/>
  <c r="S22" i="4"/>
  <c r="P22" i="4"/>
  <c r="AM22" i="4" s="1"/>
  <c r="M22" i="4"/>
  <c r="L22" i="4"/>
  <c r="N22" i="4" s="1"/>
  <c r="Q22" i="4" s="1"/>
  <c r="H22" i="4"/>
  <c r="AR21" i="4"/>
  <c r="AM21" i="4"/>
  <c r="AL21" i="4"/>
  <c r="S21" i="4"/>
  <c r="P21" i="4"/>
  <c r="M21" i="4"/>
  <c r="L21" i="4"/>
  <c r="H21" i="4"/>
  <c r="AR20" i="4"/>
  <c r="AL20" i="4"/>
  <c r="S20" i="4"/>
  <c r="P20" i="4"/>
  <c r="AM20" i="4" s="1"/>
  <c r="M20" i="4"/>
  <c r="L20" i="4"/>
  <c r="N20" i="4" s="1"/>
  <c r="Q20" i="4" s="1"/>
  <c r="H20" i="4"/>
  <c r="AR19" i="4"/>
  <c r="AL19" i="4"/>
  <c r="S19" i="4"/>
  <c r="P19" i="4"/>
  <c r="AM19" i="4" s="1"/>
  <c r="M19" i="4"/>
  <c r="L19" i="4"/>
  <c r="H19" i="4"/>
  <c r="AR18" i="4"/>
  <c r="AL18" i="4"/>
  <c r="S18" i="4"/>
  <c r="P18" i="4"/>
  <c r="AM18" i="4" s="1"/>
  <c r="M18" i="4"/>
  <c r="L18" i="4"/>
  <c r="N18" i="4" s="1"/>
  <c r="Q18" i="4" s="1"/>
  <c r="H18" i="4"/>
  <c r="AR17" i="4"/>
  <c r="AL17" i="4"/>
  <c r="S17" i="4"/>
  <c r="P17" i="4"/>
  <c r="AM17" i="4" s="1"/>
  <c r="L17" i="4"/>
  <c r="N17" i="4" s="1"/>
  <c r="Q17" i="4" s="1"/>
  <c r="H17" i="4"/>
  <c r="AR16" i="4"/>
  <c r="AL16" i="4"/>
  <c r="S16" i="4"/>
  <c r="P16" i="4"/>
  <c r="AM16" i="4" s="1"/>
  <c r="M16" i="4"/>
  <c r="L16" i="4"/>
  <c r="N16" i="4" s="1"/>
  <c r="Q16" i="4" s="1"/>
  <c r="H16" i="4"/>
  <c r="AR15" i="4"/>
  <c r="AL15" i="4"/>
  <c r="S15" i="4"/>
  <c r="P15" i="4"/>
  <c r="AM15" i="4" s="1"/>
  <c r="M15" i="4"/>
  <c r="L15" i="4"/>
  <c r="H15" i="4"/>
  <c r="AR14" i="4"/>
  <c r="AL14" i="4"/>
  <c r="S14" i="4"/>
  <c r="P14" i="4"/>
  <c r="AM14" i="4" s="1"/>
  <c r="M14" i="4"/>
  <c r="L14" i="4"/>
  <c r="N14" i="4" s="1"/>
  <c r="Q14" i="4" s="1"/>
  <c r="H14" i="4"/>
  <c r="AR13" i="4"/>
  <c r="AL13" i="4"/>
  <c r="S13" i="4"/>
  <c r="P13" i="4"/>
  <c r="AM13" i="4" s="1"/>
  <c r="M13" i="4"/>
  <c r="L13" i="4"/>
  <c r="H13" i="4"/>
  <c r="AR12" i="4"/>
  <c r="AL12" i="4"/>
  <c r="S12" i="4"/>
  <c r="P12" i="4"/>
  <c r="AM12" i="4" s="1"/>
  <c r="M12" i="4"/>
  <c r="N12" i="4" s="1"/>
  <c r="Q12" i="4" s="1"/>
  <c r="L12" i="4"/>
  <c r="H12" i="4"/>
  <c r="AR11" i="4"/>
  <c r="AM11" i="4"/>
  <c r="AL11" i="4"/>
  <c r="S11" i="4"/>
  <c r="P11" i="4"/>
  <c r="M11" i="4"/>
  <c r="N11" i="4" s="1"/>
  <c r="Q11" i="4" s="1"/>
  <c r="L11" i="4"/>
  <c r="H11" i="4"/>
  <c r="AR10" i="4"/>
  <c r="AM10" i="4"/>
  <c r="AL10" i="4"/>
  <c r="S10" i="4"/>
  <c r="P10" i="4"/>
  <c r="M10" i="4"/>
  <c r="L10" i="4"/>
  <c r="H10" i="4"/>
  <c r="AR9" i="4"/>
  <c r="AL9" i="4"/>
  <c r="S9" i="4"/>
  <c r="P9" i="4"/>
  <c r="AM9" i="4" s="1"/>
  <c r="M9" i="4"/>
  <c r="L9" i="4"/>
  <c r="N9" i="4" s="1"/>
  <c r="Q9" i="4" s="1"/>
  <c r="H9" i="4"/>
  <c r="AR8" i="4"/>
  <c r="AL8" i="4"/>
  <c r="S8" i="4"/>
  <c r="P8" i="4"/>
  <c r="AM8" i="4" s="1"/>
  <c r="M8" i="4"/>
  <c r="L8" i="4"/>
  <c r="H8" i="4"/>
  <c r="AR7" i="4"/>
  <c r="AL7" i="4"/>
  <c r="S7" i="4"/>
  <c r="P7" i="4"/>
  <c r="AM7" i="4" s="1"/>
  <c r="M7" i="4"/>
  <c r="L7" i="4"/>
  <c r="H7" i="4"/>
  <c r="AR6" i="4"/>
  <c r="AM6" i="4"/>
  <c r="AL6" i="4"/>
  <c r="S6" i="4"/>
  <c r="M6" i="4"/>
  <c r="L6" i="4"/>
  <c r="N6" i="4" s="1"/>
  <c r="H6" i="4"/>
  <c r="N19" i="4" l="1"/>
  <c r="Q19" i="4" s="1"/>
  <c r="N8" i="4"/>
  <c r="Q8" i="4" s="1"/>
  <c r="AM24" i="4"/>
  <c r="N21" i="4"/>
  <c r="Q21" i="4" s="1"/>
  <c r="N10" i="4"/>
  <c r="Q10" i="4" s="1"/>
  <c r="N13" i="4"/>
  <c r="Q13" i="4" s="1"/>
  <c r="N15" i="4"/>
  <c r="Q15" i="4" s="1"/>
  <c r="N7" i="4"/>
  <c r="Q7" i="4" s="1"/>
  <c r="S24" i="4"/>
  <c r="Q6" i="4"/>
  <c r="Q24" i="4" l="1"/>
  <c r="N24" i="4"/>
</calcChain>
</file>

<file path=xl/sharedStrings.xml><?xml version="1.0" encoding="utf-8"?>
<sst xmlns="http://schemas.openxmlformats.org/spreadsheetml/2006/main" count="72" uniqueCount="69">
  <si>
    <t>№
п/п</t>
  </si>
  <si>
    <t>число детей, имеющих право на жилье в 2023 году
(человек)</t>
  </si>
  <si>
    <t>на утвержденные ассигнования по состоянию на 01.01.2023</t>
  </si>
  <si>
    <t>уточненная численность детей (согласно утвержденным спискам)</t>
  </si>
  <si>
    <t>утверждено ассигнований на 2023 год 
(тыс.руб.)</t>
  </si>
  <si>
    <t>в том числе</t>
  </si>
  <si>
    <t>за счет средств федерального бюджета</t>
  </si>
  <si>
    <t>за счет средств областного бюджета</t>
  </si>
  <si>
    <t>расчет потребности в средствах на 2023 год</t>
  </si>
  <si>
    <t>норма площади, кв.м.</t>
  </si>
  <si>
    <t>итого ожидаемое исполнение на 2023 год</t>
  </si>
  <si>
    <t>стоимость 1 кв.м. в i-м месторасположении жилья, установленная НПА МО</t>
  </si>
  <si>
    <t>итого</t>
  </si>
  <si>
    <t>отклонение 
(минус- к снятию, плюс - доп.потребность)
тыс.руб.</t>
  </si>
  <si>
    <t>Волховский муниципальный район</t>
  </si>
  <si>
    <t>Всеволожский муниципальный район</t>
  </si>
  <si>
    <t>Выборгский район</t>
  </si>
  <si>
    <t>Бокситогорский 
муниципальный район</t>
  </si>
  <si>
    <t>Волосовский 
муниципальный район</t>
  </si>
  <si>
    <t>Гатчинский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</si>
  <si>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</si>
  <si>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</si>
  <si>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</si>
  <si>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</si>
  <si>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Ломоносовский муниципальный район</t>
  </si>
  <si>
    <t>Лужский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</si>
  <si>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</si>
  <si>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</si>
  <si>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</si>
  <si>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Тихвинский муниципальный район</t>
  </si>
  <si>
    <t>Сосновоборский городской округ</t>
  </si>
  <si>
    <t xml:space="preserve">утверждено ассигнований на 2023 год 
(тыс.руб.)
дополнительно </t>
  </si>
  <si>
    <t>остаток потребности</t>
  </si>
  <si>
    <t xml:space="preserve">Утверждено в бюджете на 2022 </t>
  </si>
  <si>
    <t xml:space="preserve">дополнителльн
было  </t>
  </si>
  <si>
    <t>Всего потребность в средствах на 2026 год, тыс.руб.</t>
  </si>
  <si>
    <t>право возникло, но не реализовано до 2025г</t>
  </si>
  <si>
    <t>норма площади</t>
  </si>
  <si>
    <t>ОБ+ФБ_R_2025</t>
  </si>
  <si>
    <t xml:space="preserve">в т.ч. ОБ без кода R2025 </t>
  </si>
  <si>
    <t>ФБ_R_2025</t>
  </si>
  <si>
    <t>ОБ R_2025</t>
  </si>
  <si>
    <t xml:space="preserve">Наименование муниципального образования </t>
  </si>
  <si>
    <t>Приложение 37 к пояснительной записке 2025 года</t>
  </si>
  <si>
    <t>РАСЧЕТ производимый в июле 2024 года на 2025-2027гг.</t>
  </si>
  <si>
    <t>2025 ГОД</t>
  </si>
  <si>
    <t>2026 ГОД</t>
  </si>
  <si>
    <t>2027 ГОД</t>
  </si>
  <si>
    <t>количество дете-сирот, право возникло в 2025</t>
  </si>
  <si>
    <t>количество детей-сирот, право возникло 2025-2026</t>
  </si>
  <si>
    <t>в том числе, право возникло, но не реализовано до 2026г</t>
  </si>
  <si>
    <t>количество дете-сирот, право возникло в 2027</t>
  </si>
  <si>
    <t>количество, исходя из лимитов 2027</t>
  </si>
  <si>
    <t>Всего потребность в средствах на 2025 год, тыс.руб.</t>
  </si>
  <si>
    <r>
      <t xml:space="preserve">Всего потребность в средствах на </t>
    </r>
    <r>
      <rPr>
        <b/>
        <sz val="10"/>
        <rFont val="Times New Roman"/>
        <family val="1"/>
        <charset val="204"/>
      </rPr>
      <t>2025 год, тыс.руб. (право возникло, но не реализовано)</t>
    </r>
  </si>
  <si>
    <t>Стоимость одного кв м площади за 2 кв.2024 (по списку 2026 года)</t>
  </si>
  <si>
    <t>ДОЛЯ СОСТАВЛЯЮЩАЯ В РЕГИОНАЛЬНОМ</t>
  </si>
  <si>
    <t>стоимость одного кв.м.по списку на 2027 год</t>
  </si>
  <si>
    <t>исходя из лимитов 2027 года</t>
  </si>
  <si>
    <t>Всего потребность на  2027 год, руб.</t>
  </si>
  <si>
    <t xml:space="preserve">в т.ч. ОБ без кода R2026 </t>
  </si>
  <si>
    <t>ОБ+ФБ_R_2026</t>
  </si>
  <si>
    <t>ФБ_R_2026</t>
  </si>
  <si>
    <t>ОБ R_2026</t>
  </si>
  <si>
    <t xml:space="preserve">Тосненский </t>
  </si>
  <si>
    <t>Проект бюджета</t>
  </si>
  <si>
    <r>
      <t xml:space="preserve">Стоимость одного кв м площади за  2 кв </t>
    </r>
    <r>
      <rPr>
        <b/>
        <sz val="10"/>
        <rFont val="Times New Roman"/>
        <family val="1"/>
        <charset val="204"/>
      </rPr>
      <t xml:space="preserve">2024 </t>
    </r>
    <r>
      <rPr>
        <sz val="10"/>
        <rFont val="Times New Roman"/>
        <family val="1"/>
        <charset val="204"/>
      </rPr>
      <t>г, по списку 2025 года</t>
    </r>
  </si>
  <si>
    <r>
      <t xml:space="preserve">Стоимость одного кв м площади за  2 кв </t>
    </r>
    <r>
      <rPr>
        <b/>
        <sz val="10"/>
        <rFont val="Times New Roman"/>
        <family val="1"/>
        <charset val="204"/>
      </rPr>
      <t xml:space="preserve">2024 </t>
    </r>
    <r>
      <rPr>
        <sz val="10"/>
        <rFont val="Times New Roman"/>
        <family val="1"/>
        <charset val="204"/>
      </rPr>
      <t>г,(для списков - право возникло, но не реализовано) на 2025 год</t>
    </r>
  </si>
  <si>
    <t>Расчет объема субвенций бюджетам муниципальных образований Ленинградской области на осуществление отдельных государственных полномочий Ленинградской области по организации и осуществлению деятельности по обеспечению однократно благоустроенными жилыми помещениями специализированного жилищного фонда по договорам найма специализированных жилых помещений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до фактического обеспечения их жилыми помещениями, а также по предоставлению лицам,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</si>
</sst>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00"/>
    <numFmt numFmtId="165" formatCode="_(* #,##0_);_(* \(#,##0\);_(* \-??_);_(@_)"/>
    <numFmt numFmtId="166" formatCode="_(* #,##0.0_);_(* \(#,##0.0\);_(* \-??_);_(@_)"/>
    <numFmt numFmtId="167" formatCode="_(* #,##0.00_);_(* \(#,##0.00\);_(* \-??_);_(@_)"/>
    <numFmt numFmtId="168" formatCode="_-* #,##0.0\ _₽_-;\-* #,##0.0\ _₽_-;_-* &quot;-&quot;?\ _₽_-;_-@_-"/>
    <numFmt numFmtId="169" formatCode="_(* #,##0.0000_);_(* \(#,##0.0000\);_(* \-??_);_(@_)"/>
    <numFmt numFmtId="170" formatCode="_(* #,##0.000_);_(* \(#,##0.000\);_(* \-??_);_(@_)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3" fillId="0" borderId="1" xfId="2" applyNumberFormat="1" applyFont="1" applyFill="1" applyBorder="1" applyAlignment="1" applyProtection="1">
      <alignment horizontal="left" vertical="top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 applyProtection="1">
      <alignment horizontal="center"/>
    </xf>
    <xf numFmtId="168" fontId="4" fillId="0" borderId="0" xfId="2" applyNumberFormat="1" applyFont="1" applyFill="1" applyBorder="1" applyAlignment="1" applyProtection="1">
      <alignment horizontal="center"/>
    </xf>
    <xf numFmtId="166" fontId="3" fillId="0" borderId="1" xfId="1" applyNumberFormat="1" applyFont="1" applyFill="1" applyBorder="1" applyAlignment="1" applyProtection="1">
      <alignment horizontal="right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 applyProtection="1">
      <alignment horizontal="righ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/>
    <xf numFmtId="4" fontId="3" fillId="0" borderId="0" xfId="2" applyNumberFormat="1" applyFont="1" applyFill="1" applyBorder="1" applyAlignment="1" applyProtection="1"/>
    <xf numFmtId="165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center" vertical="center" wrapText="1"/>
    </xf>
    <xf numFmtId="167" fontId="3" fillId="0" borderId="1" xfId="2" applyNumberFormat="1" applyFont="1" applyFill="1" applyBorder="1" applyAlignment="1" applyProtection="1">
      <alignment horizontal="center" vertical="center" wrapText="1"/>
    </xf>
    <xf numFmtId="166" fontId="4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7" fontId="3" fillId="0" borderId="1" xfId="1" applyNumberFormat="1" applyFont="1" applyFill="1" applyBorder="1" applyAlignment="1" applyProtection="1">
      <alignment wrapText="1"/>
    </xf>
    <xf numFmtId="0" fontId="3" fillId="0" borderId="7" xfId="2" applyNumberFormat="1" applyFont="1" applyFill="1" applyBorder="1" applyAlignment="1" applyProtection="1">
      <alignment horizontal="center" vertical="center" wrapText="1"/>
    </xf>
    <xf numFmtId="0" fontId="3" fillId="0" borderId="8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167" fontId="3" fillId="0" borderId="1" xfId="1" applyNumberFormat="1" applyFont="1" applyFill="1" applyBorder="1" applyAlignment="1" applyProtection="1">
      <alignment horizontal="center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4" xfId="2" applyNumberFormat="1" applyFont="1" applyFill="1" applyBorder="1" applyAlignment="1" applyProtection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166" fontId="3" fillId="0" borderId="4" xfId="1" applyNumberFormat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 applyProtection="1">
      <alignment horizontal="right" vertical="center" wrapText="1"/>
    </xf>
    <xf numFmtId="167" fontId="4" fillId="0" borderId="1" xfId="1" applyNumberFormat="1" applyFont="1" applyFill="1" applyBorder="1" applyAlignment="1" applyProtection="1">
      <alignment horizontal="right" vertical="center" wrapText="1"/>
    </xf>
    <xf numFmtId="167" fontId="4" fillId="0" borderId="4" xfId="1" applyNumberFormat="1" applyFont="1" applyFill="1" applyBorder="1" applyAlignment="1" applyProtection="1">
      <alignment horizontal="right" vertical="center" wrapText="1"/>
    </xf>
    <xf numFmtId="43" fontId="4" fillId="0" borderId="4" xfId="1" applyFont="1" applyFill="1" applyBorder="1" applyAlignment="1">
      <alignment horizontal="center" vertical="center" wrapText="1"/>
    </xf>
    <xf numFmtId="43" fontId="4" fillId="0" borderId="4" xfId="1" applyFont="1" applyFill="1" applyBorder="1" applyAlignment="1" applyProtection="1">
      <alignment horizontal="center" vertical="center"/>
    </xf>
    <xf numFmtId="9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 applyProtection="1">
      <alignment horizontal="right" vertical="center" wrapText="1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/>
    <xf numFmtId="170" fontId="3" fillId="0" borderId="1" xfId="1" applyNumberFormat="1" applyFont="1" applyFill="1" applyBorder="1" applyAlignment="1" applyProtection="1">
      <alignment horizontal="right" vertical="center" wrapText="1"/>
    </xf>
    <xf numFmtId="43" fontId="3" fillId="0" borderId="1" xfId="0" applyNumberFormat="1" applyFont="1" applyFill="1" applyBorder="1"/>
    <xf numFmtId="43" fontId="3" fillId="0" borderId="1" xfId="1" applyFont="1" applyFill="1" applyBorder="1" applyAlignment="1" applyProtection="1">
      <alignment horizontal="right" vertical="center" wrapText="1"/>
    </xf>
    <xf numFmtId="43" fontId="3" fillId="0" borderId="1" xfId="1" applyFont="1" applyFill="1" applyBorder="1" applyAlignment="1" applyProtection="1"/>
    <xf numFmtId="0" fontId="4" fillId="0" borderId="4" xfId="0" applyFont="1" applyFill="1" applyBorder="1"/>
    <xf numFmtId="0" fontId="3" fillId="0" borderId="4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/>
    <xf numFmtId="4" fontId="4" fillId="0" borderId="4" xfId="0" applyNumberFormat="1" applyFont="1" applyFill="1" applyBorder="1" applyAlignment="1"/>
    <xf numFmtId="4" fontId="4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/>
    <xf numFmtId="0" fontId="4" fillId="0" borderId="1" xfId="0" applyFont="1" applyFill="1" applyBorder="1"/>
    <xf numFmtId="164" fontId="4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4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166" fontId="3" fillId="0" borderId="4" xfId="1" applyNumberFormat="1" applyFont="1" applyFill="1" applyBorder="1" applyAlignment="1" applyProtection="1">
      <alignment horizontal="center" vertical="center" wrapText="1"/>
    </xf>
    <xf numFmtId="166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 applyProtection="1">
      <alignment horizontal="center" vertical="center" wrapText="1"/>
    </xf>
    <xf numFmtId="0" fontId="3" fillId="0" borderId="6" xfId="2" applyNumberFormat="1" applyFont="1" applyFill="1" applyBorder="1" applyAlignment="1" applyProtection="1">
      <alignment horizontal="center" vertical="center" wrapText="1"/>
    </xf>
    <xf numFmtId="0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6" fontId="3" fillId="0" borderId="7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1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0"/>
  <sheetViews>
    <sheetView tabSelected="1" topLeftCell="A4" zoomScale="118" zoomScaleNormal="118" workbookViewId="0">
      <selection activeCell="G5" sqref="G5"/>
    </sheetView>
  </sheetViews>
  <sheetFormatPr defaultRowHeight="12.75" x14ac:dyDescent="0.2"/>
  <cols>
    <col min="1" max="1" width="5.7109375" style="14" customWidth="1"/>
    <col min="2" max="2" width="17.7109375" style="14" customWidth="1"/>
    <col min="3" max="3" width="11.42578125" style="14" customWidth="1"/>
    <col min="4" max="4" width="10.28515625" style="14" customWidth="1"/>
    <col min="5" max="5" width="11.5703125" style="14" customWidth="1"/>
    <col min="6" max="6" width="9.42578125" style="15" customWidth="1"/>
    <col min="7" max="7" width="13.140625" style="15" customWidth="1"/>
    <col min="8" max="8" width="15" style="3" customWidth="1"/>
    <col min="9" max="9" width="17.5703125" style="3" customWidth="1"/>
    <col min="10" max="10" width="9" style="20" customWidth="1"/>
    <col min="11" max="11" width="21" style="20" customWidth="1"/>
    <col min="12" max="12" width="15.5703125" style="20" customWidth="1"/>
    <col min="13" max="13" width="15.42578125" style="20" customWidth="1"/>
    <col min="14" max="14" width="16.42578125" style="20" hidden="1" customWidth="1"/>
    <col min="15" max="15" width="17.5703125" style="3" customWidth="1"/>
    <col min="16" max="16" width="18" style="3" customWidth="1"/>
    <col min="17" max="17" width="14.140625" style="3" customWidth="1"/>
    <col min="18" max="18" width="16.28515625" style="3" customWidth="1"/>
    <col min="19" max="19" width="15.5703125" style="3" customWidth="1"/>
    <col min="20" max="20" width="16" style="3" customWidth="1"/>
    <col min="21" max="21" width="18.28515625" style="3" customWidth="1"/>
    <col min="22" max="22" width="14" style="3" hidden="1" customWidth="1"/>
    <col min="23" max="23" width="14.5703125" style="3" hidden="1" customWidth="1"/>
    <col min="24" max="24" width="13.140625" style="20" hidden="1" customWidth="1"/>
    <col min="25" max="25" width="16" style="20" hidden="1" customWidth="1"/>
    <col min="26" max="26" width="12.28515625" style="20" hidden="1" customWidth="1"/>
    <col min="27" max="27" width="11" style="20" hidden="1" customWidth="1"/>
    <col min="28" max="28" width="12.28515625" style="20" hidden="1" customWidth="1"/>
    <col min="29" max="29" width="12.140625" style="20" hidden="1" customWidth="1"/>
    <col min="30" max="30" width="5.7109375" style="20" hidden="1" customWidth="1"/>
    <col min="31" max="31" width="13.5703125" style="20" hidden="1" customWidth="1"/>
    <col min="32" max="32" width="12.85546875" style="20" hidden="1" customWidth="1"/>
    <col min="33" max="33" width="17.28515625" style="20" hidden="1" customWidth="1"/>
    <col min="34" max="34" width="18.7109375" style="20" hidden="1" customWidth="1"/>
    <col min="35" max="36" width="9.140625" style="20"/>
    <col min="37" max="40" width="18.140625" style="20" customWidth="1"/>
    <col min="41" max="41" width="21.28515625" style="20" customWidth="1"/>
    <col min="42" max="45" width="18.140625" style="20" customWidth="1"/>
    <col min="46" max="16384" width="9.140625" style="20"/>
  </cols>
  <sheetData>
    <row r="1" spans="1:45" ht="15.7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O1" s="20"/>
      <c r="P1" s="20"/>
      <c r="Q1" s="20"/>
      <c r="R1" s="20"/>
      <c r="S1" s="20"/>
      <c r="T1" s="20"/>
      <c r="V1" s="20"/>
      <c r="W1" s="20"/>
      <c r="AS1" s="39" t="s">
        <v>43</v>
      </c>
    </row>
    <row r="2" spans="1:45" ht="61.5" customHeight="1" x14ac:dyDescent="0.2">
      <c r="A2" s="64" t="s">
        <v>68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</row>
    <row r="3" spans="1:45" ht="14.25" x14ac:dyDescent="0.2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</row>
    <row r="4" spans="1:45" ht="24" customHeight="1" x14ac:dyDescent="0.2">
      <c r="A4" s="72" t="s">
        <v>0</v>
      </c>
      <c r="B4" s="72" t="s">
        <v>42</v>
      </c>
      <c r="C4" s="74" t="s">
        <v>44</v>
      </c>
      <c r="D4" s="75"/>
      <c r="E4" s="75"/>
      <c r="F4" s="75"/>
      <c r="G4" s="75"/>
      <c r="H4" s="75"/>
      <c r="I4" s="75"/>
      <c r="J4" s="75"/>
      <c r="K4" s="75"/>
      <c r="L4" s="76"/>
      <c r="M4" s="22"/>
      <c r="N4" s="22"/>
      <c r="O4" s="22"/>
      <c r="P4" s="22"/>
      <c r="Q4" s="22"/>
      <c r="R4" s="77" t="s">
        <v>45</v>
      </c>
      <c r="S4" s="78"/>
      <c r="T4" s="78"/>
      <c r="U4" s="78"/>
      <c r="V4" s="78"/>
      <c r="W4" s="23"/>
      <c r="X4" s="79" t="s">
        <v>33</v>
      </c>
      <c r="Y4" s="65" t="s">
        <v>34</v>
      </c>
      <c r="Z4" s="67" t="s">
        <v>1</v>
      </c>
      <c r="AA4" s="68"/>
      <c r="AB4" s="61" t="s">
        <v>4</v>
      </c>
      <c r="AC4" s="69" t="s">
        <v>5</v>
      </c>
      <c r="AD4" s="70"/>
      <c r="AE4" s="69" t="s">
        <v>8</v>
      </c>
      <c r="AF4" s="71"/>
      <c r="AG4" s="71"/>
      <c r="AH4" s="70"/>
      <c r="AI4" s="61" t="s">
        <v>31</v>
      </c>
      <c r="AJ4" s="61" t="s">
        <v>32</v>
      </c>
      <c r="AK4" s="7"/>
      <c r="AL4" s="40"/>
      <c r="AM4" s="40"/>
      <c r="AN4" s="63" t="s">
        <v>46</v>
      </c>
      <c r="AO4" s="63"/>
      <c r="AP4" s="63"/>
      <c r="AQ4" s="63"/>
      <c r="AR4" s="63"/>
      <c r="AS4" s="41" t="s">
        <v>47</v>
      </c>
    </row>
    <row r="5" spans="1:45" ht="126" customHeight="1" x14ac:dyDescent="0.2">
      <c r="A5" s="73"/>
      <c r="B5" s="73"/>
      <c r="C5" s="17" t="s">
        <v>48</v>
      </c>
      <c r="D5" s="17" t="s">
        <v>36</v>
      </c>
      <c r="E5" s="17" t="s">
        <v>49</v>
      </c>
      <c r="F5" s="17" t="s">
        <v>50</v>
      </c>
      <c r="G5" s="17" t="s">
        <v>51</v>
      </c>
      <c r="H5" s="17" t="s">
        <v>52</v>
      </c>
      <c r="I5" s="16" t="s">
        <v>66</v>
      </c>
      <c r="J5" s="6" t="s">
        <v>37</v>
      </c>
      <c r="K5" s="16" t="s">
        <v>67</v>
      </c>
      <c r="L5" s="5" t="s">
        <v>53</v>
      </c>
      <c r="M5" s="5" t="s">
        <v>54</v>
      </c>
      <c r="N5" s="5"/>
      <c r="O5" s="16" t="s">
        <v>55</v>
      </c>
      <c r="P5" s="5" t="s">
        <v>35</v>
      </c>
      <c r="Q5" s="5" t="s">
        <v>56</v>
      </c>
      <c r="R5" s="6" t="s">
        <v>65</v>
      </c>
      <c r="S5" s="5" t="s">
        <v>39</v>
      </c>
      <c r="T5" s="5" t="s">
        <v>38</v>
      </c>
      <c r="U5" s="5" t="s">
        <v>40</v>
      </c>
      <c r="V5" s="5" t="s">
        <v>41</v>
      </c>
      <c r="W5" s="5" t="s">
        <v>57</v>
      </c>
      <c r="X5" s="66"/>
      <c r="Y5" s="66"/>
      <c r="Z5" s="24" t="s">
        <v>2</v>
      </c>
      <c r="AA5" s="24" t="s">
        <v>3</v>
      </c>
      <c r="AB5" s="62"/>
      <c r="AC5" s="24" t="s">
        <v>6</v>
      </c>
      <c r="AD5" s="24" t="s">
        <v>7</v>
      </c>
      <c r="AE5" s="24" t="s">
        <v>11</v>
      </c>
      <c r="AF5" s="24" t="s">
        <v>9</v>
      </c>
      <c r="AG5" s="24" t="s">
        <v>10</v>
      </c>
      <c r="AH5" s="24" t="s">
        <v>13</v>
      </c>
      <c r="AI5" s="62"/>
      <c r="AJ5" s="62"/>
      <c r="AK5" s="7" t="s">
        <v>58</v>
      </c>
      <c r="AL5" s="5" t="s">
        <v>59</v>
      </c>
      <c r="AM5" s="5" t="s">
        <v>56</v>
      </c>
      <c r="AN5" s="6" t="s">
        <v>65</v>
      </c>
      <c r="AO5" s="5" t="s">
        <v>60</v>
      </c>
      <c r="AP5" s="5" t="s">
        <v>61</v>
      </c>
      <c r="AQ5" s="5" t="s">
        <v>62</v>
      </c>
      <c r="AR5" s="5" t="s">
        <v>63</v>
      </c>
      <c r="AS5" s="6" t="s">
        <v>65</v>
      </c>
    </row>
    <row r="6" spans="1:45" ht="15.75" customHeight="1" x14ac:dyDescent="0.2">
      <c r="A6" s="42">
        <v>1</v>
      </c>
      <c r="B6" s="1" t="s">
        <v>17</v>
      </c>
      <c r="C6" s="17">
        <v>9</v>
      </c>
      <c r="D6" s="17">
        <v>0</v>
      </c>
      <c r="E6" s="17">
        <v>14</v>
      </c>
      <c r="F6" s="17"/>
      <c r="G6" s="17">
        <v>11</v>
      </c>
      <c r="H6" s="25">
        <f t="shared" ref="H6:H23" si="0">AK6/W6/J6</f>
        <v>54.37601319845492</v>
      </c>
      <c r="I6" s="26">
        <v>45454.54</v>
      </c>
      <c r="J6" s="5">
        <v>33</v>
      </c>
      <c r="K6" s="5"/>
      <c r="L6" s="5">
        <f>C6*I6*J6</f>
        <v>13499998.379999999</v>
      </c>
      <c r="M6" s="5">
        <f>D6*J6*K6</f>
        <v>0</v>
      </c>
      <c r="N6" s="8">
        <f>SUM(L6+M6)</f>
        <v>13499998.379999999</v>
      </c>
      <c r="O6" s="8">
        <v>45454.54</v>
      </c>
      <c r="P6" s="8">
        <v>21338711.300000001</v>
      </c>
      <c r="Q6" s="43">
        <f t="shared" ref="Q6:Q23" si="1">SUM(N6/23.17152311)</f>
        <v>582611.60977259558</v>
      </c>
      <c r="R6" s="8">
        <v>13499998.380000001</v>
      </c>
      <c r="S6" s="27">
        <f>SUM(R6-T6)</f>
        <v>12917386.770000001</v>
      </c>
      <c r="T6" s="27">
        <v>582611.61</v>
      </c>
      <c r="U6" s="27">
        <v>404619.74</v>
      </c>
      <c r="V6" s="27">
        <v>297131.92</v>
      </c>
      <c r="W6" s="8">
        <v>45454.54</v>
      </c>
      <c r="X6" s="8"/>
      <c r="Y6" s="8"/>
      <c r="Z6" s="18"/>
      <c r="AA6" s="18"/>
      <c r="AB6" s="21"/>
      <c r="AC6" s="21"/>
      <c r="AD6" s="21"/>
      <c r="AE6" s="44"/>
      <c r="AF6" s="44"/>
      <c r="AG6" s="44"/>
      <c r="AH6" s="44"/>
      <c r="AI6" s="45"/>
      <c r="AJ6" s="45"/>
      <c r="AK6" s="8">
        <v>81564010.010000005</v>
      </c>
      <c r="AL6" s="8">
        <f t="shared" ref="AL6:AL23" si="2">G6*J6*W6</f>
        <v>16499998.02</v>
      </c>
      <c r="AM6" s="46">
        <f t="shared" ref="AM6:AM23" si="3">SUM(P6/18.77109415)</f>
        <v>1136785.694508916</v>
      </c>
      <c r="AN6" s="8">
        <v>21338711.300000001</v>
      </c>
      <c r="AO6" s="47">
        <v>20201925.609999999</v>
      </c>
      <c r="AP6" s="48">
        <v>1136785.69</v>
      </c>
      <c r="AQ6" s="49">
        <v>488817.85</v>
      </c>
      <c r="AR6" s="49">
        <f>SUM(AP6-AQ6)</f>
        <v>647967.84</v>
      </c>
      <c r="AS6" s="8">
        <v>81564010.010000005</v>
      </c>
    </row>
    <row r="7" spans="1:45" ht="13.5" customHeight="1" x14ac:dyDescent="0.2">
      <c r="A7" s="42">
        <v>2</v>
      </c>
      <c r="B7" s="1" t="s">
        <v>18</v>
      </c>
      <c r="C7" s="17">
        <v>17</v>
      </c>
      <c r="D7" s="17">
        <v>0</v>
      </c>
      <c r="E7" s="17">
        <v>12</v>
      </c>
      <c r="F7" s="17"/>
      <c r="G7" s="17">
        <v>9</v>
      </c>
      <c r="H7" s="25">
        <f t="shared" si="0"/>
        <v>20.131061946936853</v>
      </c>
      <c r="I7" s="8">
        <v>111620.74</v>
      </c>
      <c r="J7" s="5">
        <v>33</v>
      </c>
      <c r="K7" s="8"/>
      <c r="L7" s="5">
        <f t="shared" ref="L7:M23" si="4">C7*I7*J7</f>
        <v>62619235.140000001</v>
      </c>
      <c r="M7" s="5">
        <f t="shared" si="4"/>
        <v>0</v>
      </c>
      <c r="N7" s="8">
        <f t="shared" ref="N7:N23" si="5">SUM(L7+M7)</f>
        <v>62619235.140000001</v>
      </c>
      <c r="O7" s="8">
        <v>114157.81</v>
      </c>
      <c r="P7" s="8">
        <f t="shared" ref="P7:P23" si="6">E7*J7*O7</f>
        <v>45206492.759999998</v>
      </c>
      <c r="Q7" s="43">
        <f t="shared" si="1"/>
        <v>2702422.056708727</v>
      </c>
      <c r="R7" s="8">
        <v>62619235.140000001</v>
      </c>
      <c r="S7" s="27">
        <f t="shared" ref="S7:S23" si="7">SUM(R7-T7)</f>
        <v>59916813.079999998</v>
      </c>
      <c r="T7" s="27">
        <v>2702422.06</v>
      </c>
      <c r="U7" s="27">
        <v>247318.51</v>
      </c>
      <c r="V7" s="27">
        <v>1378235.25</v>
      </c>
      <c r="W7" s="8">
        <v>113703.35</v>
      </c>
      <c r="X7" s="8"/>
      <c r="Y7" s="8"/>
      <c r="Z7" s="18"/>
      <c r="AA7" s="18"/>
      <c r="AB7" s="21"/>
      <c r="AC7" s="21"/>
      <c r="AD7" s="21"/>
      <c r="AE7" s="44"/>
      <c r="AF7" s="44"/>
      <c r="AG7" s="44"/>
      <c r="AH7" s="44"/>
      <c r="AI7" s="45"/>
      <c r="AJ7" s="45"/>
      <c r="AK7" s="8">
        <v>75535983.019999996</v>
      </c>
      <c r="AL7" s="8">
        <f t="shared" si="2"/>
        <v>33769894.950000003</v>
      </c>
      <c r="AM7" s="46">
        <f t="shared" si="3"/>
        <v>2408303.5543242428</v>
      </c>
      <c r="AN7" s="8">
        <v>45206492.759999998</v>
      </c>
      <c r="AO7" s="47">
        <v>42798189.210000001</v>
      </c>
      <c r="AP7" s="48">
        <v>2408303.5499999998</v>
      </c>
      <c r="AQ7" s="49">
        <v>1035570.53</v>
      </c>
      <c r="AR7" s="49">
        <f t="shared" ref="AR7:AR23" si="8">SUM(AP7-AQ7)</f>
        <v>1372733.0199999998</v>
      </c>
      <c r="AS7" s="8">
        <v>75535983.019999996</v>
      </c>
    </row>
    <row r="8" spans="1:45" ht="13.5" customHeight="1" x14ac:dyDescent="0.2">
      <c r="A8" s="42">
        <v>3</v>
      </c>
      <c r="B8" s="1" t="s">
        <v>14</v>
      </c>
      <c r="C8" s="17">
        <v>16</v>
      </c>
      <c r="D8" s="17">
        <v>0</v>
      </c>
      <c r="E8" s="17">
        <v>17</v>
      </c>
      <c r="F8" s="17"/>
      <c r="G8" s="17">
        <v>13</v>
      </c>
      <c r="H8" s="25">
        <f t="shared" si="0"/>
        <v>34.472657619418158</v>
      </c>
      <c r="I8" s="28">
        <v>90173.07</v>
      </c>
      <c r="J8" s="5">
        <v>33</v>
      </c>
      <c r="K8" s="8"/>
      <c r="L8" s="5">
        <f t="shared" si="4"/>
        <v>47611380.960000001</v>
      </c>
      <c r="M8" s="5">
        <f t="shared" si="4"/>
        <v>0</v>
      </c>
      <c r="N8" s="8">
        <f t="shared" si="5"/>
        <v>47611380.960000001</v>
      </c>
      <c r="O8" s="8">
        <v>88421.65</v>
      </c>
      <c r="P8" s="8">
        <f t="shared" si="6"/>
        <v>49604545.649999999</v>
      </c>
      <c r="Q8" s="43">
        <f t="shared" si="1"/>
        <v>2054736.7876500373</v>
      </c>
      <c r="R8" s="8">
        <v>47611380.960000001</v>
      </c>
      <c r="S8" s="27">
        <f t="shared" si="7"/>
        <v>45556644.170000002</v>
      </c>
      <c r="T8" s="27">
        <v>2054736.79</v>
      </c>
      <c r="U8" s="27">
        <v>1226540.8899999999</v>
      </c>
      <c r="V8" s="27">
        <v>1047915.76</v>
      </c>
      <c r="W8" s="8">
        <v>96254.21</v>
      </c>
      <c r="X8" s="8"/>
      <c r="Y8" s="8"/>
      <c r="Z8" s="18"/>
      <c r="AA8" s="18"/>
      <c r="AB8" s="21"/>
      <c r="AC8" s="21"/>
      <c r="AD8" s="21"/>
      <c r="AE8" s="44"/>
      <c r="AF8" s="44"/>
      <c r="AG8" s="44"/>
      <c r="AH8" s="44"/>
      <c r="AI8" s="45"/>
      <c r="AJ8" s="45"/>
      <c r="AK8" s="8">
        <v>109498568.05</v>
      </c>
      <c r="AL8" s="8">
        <f t="shared" si="2"/>
        <v>41293056.090000004</v>
      </c>
      <c r="AM8" s="46">
        <f t="shared" si="3"/>
        <v>2642602.7834930443</v>
      </c>
      <c r="AN8" s="8">
        <v>49604545.649999999</v>
      </c>
      <c r="AO8" s="47">
        <v>46961942.869999997</v>
      </c>
      <c r="AP8" s="48">
        <v>2642602.7799999998</v>
      </c>
      <c r="AQ8" s="49">
        <v>1136319.19</v>
      </c>
      <c r="AR8" s="49">
        <f t="shared" si="8"/>
        <v>1506283.5899999999</v>
      </c>
      <c r="AS8" s="8">
        <v>109498568.05</v>
      </c>
    </row>
    <row r="9" spans="1:45" ht="13.5" customHeight="1" x14ac:dyDescent="0.2">
      <c r="A9" s="42">
        <v>4</v>
      </c>
      <c r="B9" s="1" t="s">
        <v>15</v>
      </c>
      <c r="C9" s="17">
        <v>22</v>
      </c>
      <c r="D9" s="17">
        <v>5</v>
      </c>
      <c r="E9" s="17">
        <v>30</v>
      </c>
      <c r="F9" s="17">
        <v>5</v>
      </c>
      <c r="G9" s="17">
        <v>22</v>
      </c>
      <c r="H9" s="25">
        <f t="shared" si="0"/>
        <v>30.849789407081236</v>
      </c>
      <c r="I9" s="29">
        <v>181986.32</v>
      </c>
      <c r="J9" s="5">
        <v>33</v>
      </c>
      <c r="K9" s="29">
        <v>181986.32</v>
      </c>
      <c r="L9" s="5">
        <f t="shared" si="4"/>
        <v>132122068.32000001</v>
      </c>
      <c r="M9" s="5">
        <f t="shared" si="4"/>
        <v>30027742.800000001</v>
      </c>
      <c r="N9" s="8">
        <f t="shared" si="5"/>
        <v>162149811.12</v>
      </c>
      <c r="O9" s="29">
        <v>181986.32</v>
      </c>
      <c r="P9" s="8">
        <f t="shared" si="6"/>
        <v>180166456.80000001</v>
      </c>
      <c r="Q9" s="43">
        <f t="shared" si="1"/>
        <v>6997805.4679548433</v>
      </c>
      <c r="R9" s="8">
        <v>162149811.12</v>
      </c>
      <c r="S9" s="27">
        <f t="shared" si="7"/>
        <v>155152005.65000001</v>
      </c>
      <c r="T9" s="27">
        <v>6997805.4699999997</v>
      </c>
      <c r="U9" s="27">
        <v>3140711.69</v>
      </c>
      <c r="V9" s="27">
        <v>3568880.79</v>
      </c>
      <c r="W9" s="8">
        <v>181986.32</v>
      </c>
      <c r="X9" s="8"/>
      <c r="Y9" s="8"/>
      <c r="Z9" s="18"/>
      <c r="AA9" s="18"/>
      <c r="AB9" s="21"/>
      <c r="AC9" s="21"/>
      <c r="AD9" s="21"/>
      <c r="AE9" s="44"/>
      <c r="AF9" s="44"/>
      <c r="AG9" s="44"/>
      <c r="AH9" s="44"/>
      <c r="AI9" s="45"/>
      <c r="AJ9" s="45"/>
      <c r="AK9" s="8">
        <v>185269908.34999999</v>
      </c>
      <c r="AL9" s="8">
        <f t="shared" si="2"/>
        <v>132122068.32000001</v>
      </c>
      <c r="AM9" s="46">
        <f t="shared" si="3"/>
        <v>9598079.6516328808</v>
      </c>
      <c r="AN9" s="8">
        <v>180166456.81999999</v>
      </c>
      <c r="AO9" s="47">
        <v>170568377.16999999</v>
      </c>
      <c r="AP9" s="48">
        <v>9598079.6500000004</v>
      </c>
      <c r="AQ9" s="49">
        <v>4127174.25</v>
      </c>
      <c r="AR9" s="49">
        <f t="shared" si="8"/>
        <v>5470905.4000000004</v>
      </c>
      <c r="AS9" s="8">
        <v>185269908.34999999</v>
      </c>
    </row>
    <row r="10" spans="1:45" ht="13.5" customHeight="1" x14ac:dyDescent="0.2">
      <c r="A10" s="42">
        <v>5</v>
      </c>
      <c r="B10" s="1" t="s">
        <v>16</v>
      </c>
      <c r="C10" s="17">
        <v>28</v>
      </c>
      <c r="D10" s="17">
        <v>0</v>
      </c>
      <c r="E10" s="17">
        <v>19</v>
      </c>
      <c r="F10" s="17"/>
      <c r="G10" s="17">
        <v>15</v>
      </c>
      <c r="H10" s="25">
        <f t="shared" si="0"/>
        <v>31.015770963282378</v>
      </c>
      <c r="I10" s="28">
        <v>110639.01</v>
      </c>
      <c r="J10" s="5">
        <v>33</v>
      </c>
      <c r="K10" s="8"/>
      <c r="L10" s="5">
        <f t="shared" si="4"/>
        <v>102230445.23999999</v>
      </c>
      <c r="M10" s="5">
        <f t="shared" si="4"/>
        <v>0</v>
      </c>
      <c r="N10" s="8">
        <f t="shared" si="5"/>
        <v>102230445.23999999</v>
      </c>
      <c r="O10" s="8">
        <v>107563.81</v>
      </c>
      <c r="P10" s="8">
        <f t="shared" si="6"/>
        <v>67442508.870000005</v>
      </c>
      <c r="Q10" s="43">
        <f t="shared" si="1"/>
        <v>4411900.1049128706</v>
      </c>
      <c r="R10" s="8">
        <v>102230445.23999999</v>
      </c>
      <c r="S10" s="27">
        <f t="shared" si="7"/>
        <v>97818545.140000001</v>
      </c>
      <c r="T10" s="27">
        <v>4411900.0999999996</v>
      </c>
      <c r="U10" s="27">
        <v>2506296.0699999998</v>
      </c>
      <c r="V10" s="27">
        <v>2250069.0499999998</v>
      </c>
      <c r="W10" s="8">
        <v>123862.94</v>
      </c>
      <c r="X10" s="8"/>
      <c r="Y10" s="8"/>
      <c r="Z10" s="18"/>
      <c r="AA10" s="18"/>
      <c r="AB10" s="21"/>
      <c r="AC10" s="21"/>
      <c r="AD10" s="21"/>
      <c r="AE10" s="44"/>
      <c r="AF10" s="44"/>
      <c r="AG10" s="44"/>
      <c r="AH10" s="44"/>
      <c r="AI10" s="45"/>
      <c r="AJ10" s="45"/>
      <c r="AK10" s="8">
        <v>126776251.06999999</v>
      </c>
      <c r="AL10" s="8">
        <f t="shared" si="2"/>
        <v>61312155.300000004</v>
      </c>
      <c r="AM10" s="46">
        <f t="shared" si="3"/>
        <v>3592891.7265592641</v>
      </c>
      <c r="AN10" s="8">
        <v>67442508.870000005</v>
      </c>
      <c r="AO10" s="47">
        <v>63849617.140000001</v>
      </c>
      <c r="AP10" s="48">
        <v>3592891.73</v>
      </c>
      <c r="AQ10" s="49">
        <v>1544943.44</v>
      </c>
      <c r="AR10" s="49">
        <f t="shared" si="8"/>
        <v>2047948.29</v>
      </c>
      <c r="AS10" s="8">
        <v>126776251.06999999</v>
      </c>
    </row>
    <row r="11" spans="1:45" ht="13.5" customHeight="1" x14ac:dyDescent="0.2">
      <c r="A11" s="42">
        <v>6</v>
      </c>
      <c r="B11" s="1" t="s">
        <v>19</v>
      </c>
      <c r="C11" s="17">
        <v>23</v>
      </c>
      <c r="D11" s="17">
        <v>16</v>
      </c>
      <c r="E11" s="17">
        <v>31</v>
      </c>
      <c r="F11" s="17">
        <v>6</v>
      </c>
      <c r="G11" s="17">
        <v>27</v>
      </c>
      <c r="H11" s="25">
        <f t="shared" si="0"/>
        <v>48.013581998598198</v>
      </c>
      <c r="I11" s="8">
        <v>121509.96</v>
      </c>
      <c r="J11" s="5">
        <v>33</v>
      </c>
      <c r="K11" s="8">
        <v>127601.19</v>
      </c>
      <c r="L11" s="5">
        <f t="shared" si="4"/>
        <v>92226059.640000001</v>
      </c>
      <c r="M11" s="5">
        <f t="shared" si="4"/>
        <v>67373428.320000008</v>
      </c>
      <c r="N11" s="8">
        <f t="shared" si="5"/>
        <v>159599487.96000001</v>
      </c>
      <c r="O11" s="5">
        <v>126384.05</v>
      </c>
      <c r="P11" s="8">
        <f t="shared" si="6"/>
        <v>129290883.15000001</v>
      </c>
      <c r="Q11" s="43">
        <f t="shared" si="1"/>
        <v>6887742.6486963471</v>
      </c>
      <c r="R11" s="8">
        <v>159599487.96000001</v>
      </c>
      <c r="S11" s="27">
        <f t="shared" si="7"/>
        <v>152711745.31</v>
      </c>
      <c r="T11" s="27">
        <v>6887742.6500000004</v>
      </c>
      <c r="U11" s="27">
        <v>3183737.78</v>
      </c>
      <c r="V11" s="27">
        <v>3512748.75</v>
      </c>
      <c r="W11" s="8">
        <v>126500.64</v>
      </c>
      <c r="X11" s="8"/>
      <c r="Y11" s="8"/>
      <c r="Z11" s="18"/>
      <c r="AA11" s="18"/>
      <c r="AB11" s="21"/>
      <c r="AC11" s="21"/>
      <c r="AD11" s="21"/>
      <c r="AE11" s="44"/>
      <c r="AF11" s="44"/>
      <c r="AG11" s="44"/>
      <c r="AH11" s="44"/>
      <c r="AI11" s="45"/>
      <c r="AJ11" s="45"/>
      <c r="AK11" s="8">
        <v>200433712.09999999</v>
      </c>
      <c r="AL11" s="8">
        <f t="shared" si="2"/>
        <v>112712070.23999999</v>
      </c>
      <c r="AM11" s="46">
        <f t="shared" si="3"/>
        <v>6887764.8855647556</v>
      </c>
      <c r="AN11" s="8">
        <v>129290883.16</v>
      </c>
      <c r="AO11" s="47">
        <v>122403118.27</v>
      </c>
      <c r="AP11" s="48">
        <v>6887764.8899999997</v>
      </c>
      <c r="AQ11" s="49">
        <v>2961738.9</v>
      </c>
      <c r="AR11" s="49">
        <f t="shared" si="8"/>
        <v>3926025.9899999998</v>
      </c>
      <c r="AS11" s="8">
        <v>200433712.09999999</v>
      </c>
    </row>
    <row r="12" spans="1:45" ht="13.5" customHeight="1" x14ac:dyDescent="0.2">
      <c r="A12" s="42">
        <v>7</v>
      </c>
      <c r="B12" s="1" t="s">
        <v>20</v>
      </c>
      <c r="C12" s="17">
        <v>10</v>
      </c>
      <c r="D12" s="17">
        <v>0</v>
      </c>
      <c r="E12" s="17">
        <v>23</v>
      </c>
      <c r="F12" s="17"/>
      <c r="G12" s="17">
        <v>6</v>
      </c>
      <c r="H12" s="25">
        <f t="shared" si="0"/>
        <v>14.915649021593275</v>
      </c>
      <c r="I12" s="8">
        <v>134656.88</v>
      </c>
      <c r="J12" s="5">
        <v>33</v>
      </c>
      <c r="K12" s="8"/>
      <c r="L12" s="5">
        <f t="shared" si="4"/>
        <v>44436770.399999999</v>
      </c>
      <c r="M12" s="5">
        <f t="shared" si="4"/>
        <v>0</v>
      </c>
      <c r="N12" s="8">
        <f t="shared" si="5"/>
        <v>44436770.399999999</v>
      </c>
      <c r="O12" s="8">
        <v>106866.47</v>
      </c>
      <c r="P12" s="8">
        <f t="shared" si="6"/>
        <v>81111650.730000004</v>
      </c>
      <c r="Q12" s="43">
        <f t="shared" si="1"/>
        <v>1917731.9587085184</v>
      </c>
      <c r="R12" s="8">
        <v>44436770.399999999</v>
      </c>
      <c r="S12" s="27">
        <f t="shared" si="7"/>
        <v>42519038.439999998</v>
      </c>
      <c r="T12" s="27">
        <v>1917731.96</v>
      </c>
      <c r="U12" s="27">
        <v>2608975.25</v>
      </c>
      <c r="V12" s="27">
        <v>978043.3</v>
      </c>
      <c r="W12" s="8">
        <v>102585.18</v>
      </c>
      <c r="X12" s="8"/>
      <c r="Y12" s="8"/>
      <c r="Z12" s="18"/>
      <c r="AA12" s="18"/>
      <c r="AB12" s="21"/>
      <c r="AC12" s="21"/>
      <c r="AD12" s="21"/>
      <c r="AE12" s="44"/>
      <c r="AF12" s="44"/>
      <c r="AG12" s="44"/>
      <c r="AH12" s="44"/>
      <c r="AI12" s="45"/>
      <c r="AJ12" s="45"/>
      <c r="AK12" s="8">
        <v>50494109.810000002</v>
      </c>
      <c r="AL12" s="8">
        <f t="shared" si="2"/>
        <v>20311865.639999997</v>
      </c>
      <c r="AM12" s="46">
        <f t="shared" si="3"/>
        <v>4321093.3833603943</v>
      </c>
      <c r="AN12" s="8">
        <v>81111650.739999995</v>
      </c>
      <c r="AO12" s="47">
        <v>76790557.359999999</v>
      </c>
      <c r="AP12" s="48">
        <v>4321093.38</v>
      </c>
      <c r="AQ12" s="49">
        <v>1858070.15</v>
      </c>
      <c r="AR12" s="49">
        <f t="shared" si="8"/>
        <v>2463023.23</v>
      </c>
      <c r="AS12" s="8">
        <v>50494109.810000002</v>
      </c>
    </row>
    <row r="13" spans="1:45" ht="13.5" customHeight="1" x14ac:dyDescent="0.2">
      <c r="A13" s="42">
        <v>8</v>
      </c>
      <c r="B13" s="1" t="s">
        <v>21</v>
      </c>
      <c r="C13" s="17">
        <v>10</v>
      </c>
      <c r="D13" s="17">
        <v>31</v>
      </c>
      <c r="E13" s="17">
        <v>15</v>
      </c>
      <c r="F13" s="17"/>
      <c r="G13" s="17">
        <v>12</v>
      </c>
      <c r="H13" s="25">
        <f t="shared" si="0"/>
        <v>40.297684627244564</v>
      </c>
      <c r="I13" s="8">
        <v>74785</v>
      </c>
      <c r="J13" s="5">
        <v>33</v>
      </c>
      <c r="K13" s="8">
        <v>74785</v>
      </c>
      <c r="L13" s="5">
        <f t="shared" si="4"/>
        <v>24679050</v>
      </c>
      <c r="M13" s="5">
        <f t="shared" si="4"/>
        <v>76505055</v>
      </c>
      <c r="N13" s="8">
        <f t="shared" si="5"/>
        <v>101184105</v>
      </c>
      <c r="O13" s="8">
        <v>74785</v>
      </c>
      <c r="P13" s="8">
        <f t="shared" si="6"/>
        <v>37018575</v>
      </c>
      <c r="Q13" s="43">
        <f t="shared" si="1"/>
        <v>4366743.8053018004</v>
      </c>
      <c r="R13" s="8">
        <v>101184105</v>
      </c>
      <c r="S13" s="27">
        <f t="shared" si="7"/>
        <v>96817361.200000003</v>
      </c>
      <c r="T13" s="27">
        <v>4366743.8</v>
      </c>
      <c r="U13" s="27">
        <v>1156110.4099999999</v>
      </c>
      <c r="V13" s="27">
        <v>2227039.34</v>
      </c>
      <c r="W13" s="8">
        <v>74785</v>
      </c>
      <c r="X13" s="8"/>
      <c r="Y13" s="8"/>
      <c r="Z13" s="18"/>
      <c r="AA13" s="18"/>
      <c r="AB13" s="21"/>
      <c r="AC13" s="21"/>
      <c r="AD13" s="21"/>
      <c r="AE13" s="44"/>
      <c r="AF13" s="44"/>
      <c r="AG13" s="44"/>
      <c r="AH13" s="44"/>
      <c r="AI13" s="45"/>
      <c r="AJ13" s="45"/>
      <c r="AK13" s="8">
        <v>99450857.379999995</v>
      </c>
      <c r="AL13" s="8">
        <f t="shared" si="2"/>
        <v>29614860</v>
      </c>
      <c r="AM13" s="46">
        <f t="shared" si="3"/>
        <v>1972105.3394215703</v>
      </c>
      <c r="AN13" s="8">
        <v>37018575</v>
      </c>
      <c r="AO13" s="47">
        <v>35046469.659999996</v>
      </c>
      <c r="AP13" s="48">
        <v>1972105.34</v>
      </c>
      <c r="AQ13" s="49">
        <v>848005.3</v>
      </c>
      <c r="AR13" s="49">
        <f t="shared" si="8"/>
        <v>1124100.04</v>
      </c>
      <c r="AS13" s="8">
        <v>99450857.379999995</v>
      </c>
    </row>
    <row r="14" spans="1:45" ht="13.5" customHeight="1" x14ac:dyDescent="0.2">
      <c r="A14" s="42">
        <v>9</v>
      </c>
      <c r="B14" s="1" t="s">
        <v>22</v>
      </c>
      <c r="C14" s="17">
        <v>5</v>
      </c>
      <c r="D14" s="17">
        <v>0</v>
      </c>
      <c r="E14" s="17">
        <v>17</v>
      </c>
      <c r="F14" s="17"/>
      <c r="G14" s="17">
        <v>5</v>
      </c>
      <c r="H14" s="25">
        <f t="shared" si="0"/>
        <v>11.936122281190338</v>
      </c>
      <c r="I14" s="28">
        <v>123795.41</v>
      </c>
      <c r="J14" s="5">
        <v>33</v>
      </c>
      <c r="K14" s="8"/>
      <c r="L14" s="5">
        <f t="shared" si="4"/>
        <v>20426242.650000002</v>
      </c>
      <c r="M14" s="5">
        <f t="shared" si="4"/>
        <v>0</v>
      </c>
      <c r="N14" s="8">
        <f t="shared" si="5"/>
        <v>20426242.650000002</v>
      </c>
      <c r="O14" s="5">
        <v>101242.57</v>
      </c>
      <c r="P14" s="8">
        <f t="shared" si="6"/>
        <v>56797081.770000003</v>
      </c>
      <c r="Q14" s="43">
        <f t="shared" si="1"/>
        <v>881523.52148075961</v>
      </c>
      <c r="R14" s="8">
        <v>20426242.649999999</v>
      </c>
      <c r="S14" s="27">
        <f t="shared" si="7"/>
        <v>19544719.129999999</v>
      </c>
      <c r="T14" s="27">
        <v>881523.52</v>
      </c>
      <c r="U14" s="27">
        <v>2070413.57</v>
      </c>
      <c r="V14" s="27">
        <v>449577</v>
      </c>
      <c r="W14" s="8">
        <v>106240.26</v>
      </c>
      <c r="X14" s="8"/>
      <c r="Y14" s="8"/>
      <c r="Z14" s="18"/>
      <c r="AA14" s="18"/>
      <c r="AB14" s="21"/>
      <c r="AC14" s="21"/>
      <c r="AD14" s="21"/>
      <c r="AE14" s="44"/>
      <c r="AF14" s="44"/>
      <c r="AG14" s="44"/>
      <c r="AH14" s="44"/>
      <c r="AI14" s="45"/>
      <c r="AJ14" s="45"/>
      <c r="AK14" s="8">
        <v>41847192.240000002</v>
      </c>
      <c r="AL14" s="8">
        <f t="shared" si="2"/>
        <v>17529642.899999999</v>
      </c>
      <c r="AM14" s="46">
        <f t="shared" si="3"/>
        <v>3025773.6345113376</v>
      </c>
      <c r="AN14" s="8">
        <v>56797081.770000003</v>
      </c>
      <c r="AO14" s="47">
        <v>53771308.140000001</v>
      </c>
      <c r="AP14" s="48">
        <v>3025773.63</v>
      </c>
      <c r="AQ14" s="49">
        <v>1301082.6599999999</v>
      </c>
      <c r="AR14" s="49">
        <f t="shared" si="8"/>
        <v>1724690.97</v>
      </c>
      <c r="AS14" s="8">
        <v>41847192.240000002</v>
      </c>
    </row>
    <row r="15" spans="1:45" ht="13.5" customHeight="1" x14ac:dyDescent="0.2">
      <c r="A15" s="42">
        <v>10</v>
      </c>
      <c r="B15" s="1" t="s">
        <v>23</v>
      </c>
      <c r="C15" s="17">
        <v>5</v>
      </c>
      <c r="D15" s="17">
        <v>0</v>
      </c>
      <c r="E15" s="17">
        <v>13</v>
      </c>
      <c r="F15" s="17"/>
      <c r="G15" s="17">
        <v>8</v>
      </c>
      <c r="H15" s="25">
        <f t="shared" si="0"/>
        <v>33.377300090826388</v>
      </c>
      <c r="I15" s="8">
        <v>60271.5</v>
      </c>
      <c r="J15" s="5">
        <v>33</v>
      </c>
      <c r="K15" s="8"/>
      <c r="L15" s="5">
        <f t="shared" si="4"/>
        <v>9944797.5</v>
      </c>
      <c r="M15" s="5">
        <f t="shared" si="4"/>
        <v>0</v>
      </c>
      <c r="N15" s="8">
        <f t="shared" si="5"/>
        <v>9944797.5</v>
      </c>
      <c r="O15" s="8">
        <v>60271.5</v>
      </c>
      <c r="P15" s="8">
        <f t="shared" si="6"/>
        <v>25856473.5</v>
      </c>
      <c r="Q15" s="43">
        <f t="shared" si="1"/>
        <v>429181.86486015597</v>
      </c>
      <c r="R15" s="8">
        <v>9944797.5</v>
      </c>
      <c r="S15" s="27">
        <f t="shared" si="7"/>
        <v>9515615.6400000006</v>
      </c>
      <c r="T15" s="27">
        <v>429181.86</v>
      </c>
      <c r="U15" s="27">
        <v>396020.61</v>
      </c>
      <c r="V15" s="27">
        <v>218882.75</v>
      </c>
      <c r="W15" s="8">
        <v>60271.5</v>
      </c>
      <c r="X15" s="8"/>
      <c r="Y15" s="8"/>
      <c r="Z15" s="18"/>
      <c r="AA15" s="18"/>
      <c r="AB15" s="21"/>
      <c r="AC15" s="21"/>
      <c r="AD15" s="21"/>
      <c r="AE15" s="44"/>
      <c r="AF15" s="44"/>
      <c r="AG15" s="44"/>
      <c r="AH15" s="44"/>
      <c r="AI15" s="45"/>
      <c r="AJ15" s="45"/>
      <c r="AK15" s="8">
        <v>66386098.100000001</v>
      </c>
      <c r="AL15" s="8">
        <f t="shared" si="2"/>
        <v>15911676</v>
      </c>
      <c r="AM15" s="46">
        <f t="shared" si="3"/>
        <v>1377462.2455878526</v>
      </c>
      <c r="AN15" s="8">
        <v>25856473.5</v>
      </c>
      <c r="AO15" s="47">
        <v>24479011.25</v>
      </c>
      <c r="AP15" s="48">
        <v>1377462.25</v>
      </c>
      <c r="AQ15" s="49">
        <v>592308.77</v>
      </c>
      <c r="AR15" s="49">
        <f t="shared" si="8"/>
        <v>785153.48</v>
      </c>
      <c r="AS15" s="8">
        <v>66386098.100000001</v>
      </c>
    </row>
    <row r="16" spans="1:45" ht="13.5" customHeight="1" x14ac:dyDescent="0.2">
      <c r="A16" s="42">
        <v>11</v>
      </c>
      <c r="B16" s="1" t="s">
        <v>24</v>
      </c>
      <c r="C16" s="17">
        <v>12</v>
      </c>
      <c r="D16" s="17">
        <v>0</v>
      </c>
      <c r="E16" s="17">
        <v>12</v>
      </c>
      <c r="F16" s="17"/>
      <c r="G16" s="17">
        <v>5</v>
      </c>
      <c r="H16" s="25">
        <f t="shared" si="0"/>
        <v>7.9222916580300486</v>
      </c>
      <c r="I16" s="8">
        <v>160411.95000000001</v>
      </c>
      <c r="J16" s="5">
        <v>33</v>
      </c>
      <c r="K16" s="8"/>
      <c r="L16" s="5">
        <f t="shared" si="4"/>
        <v>63523132.200000003</v>
      </c>
      <c r="M16" s="5">
        <f t="shared" si="4"/>
        <v>0</v>
      </c>
      <c r="N16" s="8">
        <f t="shared" si="5"/>
        <v>63523132.200000003</v>
      </c>
      <c r="O16" s="5">
        <v>160411.95000000001</v>
      </c>
      <c r="P16" s="8">
        <f t="shared" si="6"/>
        <v>63523132.200000003</v>
      </c>
      <c r="Q16" s="43">
        <f t="shared" si="1"/>
        <v>2741431.018515382</v>
      </c>
      <c r="R16" s="8">
        <v>63523132.200000003</v>
      </c>
      <c r="S16" s="27">
        <f t="shared" si="7"/>
        <v>60781701.18</v>
      </c>
      <c r="T16" s="27">
        <v>2741431.02</v>
      </c>
      <c r="U16" s="27">
        <v>997159.91</v>
      </c>
      <c r="V16" s="27">
        <v>1398129.82</v>
      </c>
      <c r="W16" s="8">
        <v>160411.95000000001</v>
      </c>
      <c r="X16" s="8"/>
      <c r="Y16" s="8"/>
      <c r="Z16" s="18"/>
      <c r="AA16" s="18"/>
      <c r="AB16" s="21"/>
      <c r="AC16" s="21"/>
      <c r="AD16" s="21"/>
      <c r="AE16" s="44"/>
      <c r="AF16" s="44"/>
      <c r="AG16" s="44"/>
      <c r="AH16" s="44"/>
      <c r="AI16" s="45"/>
      <c r="AJ16" s="45"/>
      <c r="AK16" s="8">
        <v>41937398.359999999</v>
      </c>
      <c r="AL16" s="8">
        <f t="shared" si="2"/>
        <v>26467971.750000004</v>
      </c>
      <c r="AM16" s="46">
        <f t="shared" si="3"/>
        <v>3384093.2069481951</v>
      </c>
      <c r="AN16" s="8">
        <v>63523132.200000003</v>
      </c>
      <c r="AO16" s="47">
        <v>60139038.990000002</v>
      </c>
      <c r="AP16" s="48">
        <v>3384093.21</v>
      </c>
      <c r="AQ16" s="49">
        <v>1455160.08</v>
      </c>
      <c r="AR16" s="49">
        <f t="shared" si="8"/>
        <v>1928933.13</v>
      </c>
      <c r="AS16" s="8">
        <v>41937398.359999999</v>
      </c>
    </row>
    <row r="17" spans="1:45" ht="13.5" customHeight="1" x14ac:dyDescent="0.2">
      <c r="A17" s="42">
        <v>12</v>
      </c>
      <c r="B17" s="1" t="s">
        <v>25</v>
      </c>
      <c r="C17" s="17">
        <v>14</v>
      </c>
      <c r="D17" s="17">
        <v>29</v>
      </c>
      <c r="E17" s="17">
        <v>15</v>
      </c>
      <c r="F17" s="17"/>
      <c r="G17" s="17">
        <v>15</v>
      </c>
      <c r="H17" s="25">
        <f t="shared" si="0"/>
        <v>31.842126566913205</v>
      </c>
      <c r="I17" s="28">
        <v>116633</v>
      </c>
      <c r="J17" s="5">
        <v>33</v>
      </c>
      <c r="K17" s="28">
        <v>116633</v>
      </c>
      <c r="L17" s="5">
        <f>C17*I17*J17</f>
        <v>53884446</v>
      </c>
      <c r="M17" s="5">
        <v>111415492.90000001</v>
      </c>
      <c r="N17" s="8">
        <f t="shared" si="5"/>
        <v>165299938.90000001</v>
      </c>
      <c r="O17" s="28">
        <v>116633</v>
      </c>
      <c r="P17" s="8">
        <f t="shared" si="6"/>
        <v>57733335</v>
      </c>
      <c r="Q17" s="43">
        <f t="shared" si="1"/>
        <v>7133753.7077423483</v>
      </c>
      <c r="R17" s="8">
        <v>165299938.90000001</v>
      </c>
      <c r="S17" s="27">
        <f t="shared" si="7"/>
        <v>158166185.19</v>
      </c>
      <c r="T17" s="27">
        <v>7133753.71</v>
      </c>
      <c r="U17" s="27">
        <v>1466746.6</v>
      </c>
      <c r="V17" s="27">
        <v>3638214.39</v>
      </c>
      <c r="W17" s="8">
        <v>116633</v>
      </c>
      <c r="X17" s="8"/>
      <c r="Y17" s="8"/>
      <c r="Z17" s="18"/>
      <c r="AA17" s="18"/>
      <c r="AB17" s="21"/>
      <c r="AC17" s="21"/>
      <c r="AD17" s="21"/>
      <c r="AE17" s="44"/>
      <c r="AF17" s="44"/>
      <c r="AG17" s="44"/>
      <c r="AH17" s="44"/>
      <c r="AI17" s="18"/>
      <c r="AJ17" s="45"/>
      <c r="AK17" s="8">
        <v>122556810.68000001</v>
      </c>
      <c r="AL17" s="8">
        <f t="shared" si="2"/>
        <v>57733335</v>
      </c>
      <c r="AM17" s="46">
        <f t="shared" si="3"/>
        <v>3075651.0269807582</v>
      </c>
      <c r="AN17" s="8">
        <v>57733335</v>
      </c>
      <c r="AO17" s="47">
        <v>54657683.969999999</v>
      </c>
      <c r="AP17" s="48">
        <v>3075651.03</v>
      </c>
      <c r="AQ17" s="49">
        <v>1322529.94</v>
      </c>
      <c r="AR17" s="49">
        <f t="shared" si="8"/>
        <v>1753121.0899999999</v>
      </c>
      <c r="AS17" s="8">
        <v>122556810.68000001</v>
      </c>
    </row>
    <row r="18" spans="1:45" ht="13.5" customHeight="1" x14ac:dyDescent="0.2">
      <c r="A18" s="42">
        <v>13</v>
      </c>
      <c r="B18" s="1" t="s">
        <v>26</v>
      </c>
      <c r="C18" s="17">
        <v>7</v>
      </c>
      <c r="D18" s="17">
        <v>0</v>
      </c>
      <c r="E18" s="17">
        <v>5</v>
      </c>
      <c r="F18" s="17"/>
      <c r="G18" s="17">
        <v>1</v>
      </c>
      <c r="H18" s="25">
        <f t="shared" si="0"/>
        <v>3.9029813064511614</v>
      </c>
      <c r="I18" s="8">
        <v>65020</v>
      </c>
      <c r="J18" s="5">
        <v>33</v>
      </c>
      <c r="K18" s="5"/>
      <c r="L18" s="5">
        <f t="shared" si="4"/>
        <v>15019620</v>
      </c>
      <c r="M18" s="5">
        <f t="shared" si="4"/>
        <v>0</v>
      </c>
      <c r="N18" s="8">
        <f t="shared" si="5"/>
        <v>15019620</v>
      </c>
      <c r="O18" s="5">
        <v>65020</v>
      </c>
      <c r="P18" s="8">
        <f t="shared" si="6"/>
        <v>10728300</v>
      </c>
      <c r="Q18" s="43">
        <f t="shared" si="1"/>
        <v>648193.03973669605</v>
      </c>
      <c r="R18" s="8">
        <v>15019620</v>
      </c>
      <c r="S18" s="27">
        <f t="shared" si="7"/>
        <v>14371426.960000001</v>
      </c>
      <c r="T18" s="27">
        <v>648193.04</v>
      </c>
      <c r="U18" s="27">
        <v>574513.67000000004</v>
      </c>
      <c r="V18" s="27">
        <v>330578.45</v>
      </c>
      <c r="W18" s="8">
        <v>65020</v>
      </c>
      <c r="X18" s="8"/>
      <c r="Y18" s="8"/>
      <c r="Z18" s="18"/>
      <c r="AA18" s="18"/>
      <c r="AB18" s="21"/>
      <c r="AC18" s="21"/>
      <c r="AD18" s="21"/>
      <c r="AE18" s="44"/>
      <c r="AF18" s="44"/>
      <c r="AG18" s="44"/>
      <c r="AH18" s="44"/>
      <c r="AI18" s="45"/>
      <c r="AJ18" s="45"/>
      <c r="AK18" s="8">
        <v>8374470.8700000001</v>
      </c>
      <c r="AL18" s="8">
        <f t="shared" si="2"/>
        <v>2145660</v>
      </c>
      <c r="AM18" s="46">
        <f t="shared" si="3"/>
        <v>571533.01316748234</v>
      </c>
      <c r="AN18" s="8">
        <v>10728300</v>
      </c>
      <c r="AO18" s="47">
        <v>10156766.99</v>
      </c>
      <c r="AP18" s="48">
        <v>571533.01</v>
      </c>
      <c r="AQ18" s="49">
        <v>245759.19</v>
      </c>
      <c r="AR18" s="49">
        <f t="shared" si="8"/>
        <v>325773.82</v>
      </c>
      <c r="AS18" s="8">
        <v>8374470.8700000001</v>
      </c>
    </row>
    <row r="19" spans="1:45" ht="13.5" customHeight="1" x14ac:dyDescent="0.2">
      <c r="A19" s="42">
        <v>14</v>
      </c>
      <c r="B19" s="1" t="s">
        <v>27</v>
      </c>
      <c r="C19" s="17">
        <v>7</v>
      </c>
      <c r="D19" s="17">
        <v>0</v>
      </c>
      <c r="E19" s="17">
        <v>10</v>
      </c>
      <c r="F19" s="17"/>
      <c r="G19" s="17">
        <v>4</v>
      </c>
      <c r="H19" s="25">
        <f t="shared" si="0"/>
        <v>8.4948496117178021</v>
      </c>
      <c r="I19" s="8">
        <v>118114.18</v>
      </c>
      <c r="J19" s="5">
        <v>33</v>
      </c>
      <c r="K19" s="5"/>
      <c r="L19" s="5">
        <f t="shared" si="4"/>
        <v>27284375.580000002</v>
      </c>
      <c r="M19" s="5">
        <f t="shared" si="4"/>
        <v>0</v>
      </c>
      <c r="N19" s="8">
        <f t="shared" si="5"/>
        <v>27284375.580000002</v>
      </c>
      <c r="O19" s="5">
        <v>118288.49</v>
      </c>
      <c r="P19" s="8">
        <f t="shared" si="6"/>
        <v>39035201.700000003</v>
      </c>
      <c r="Q19" s="43">
        <f t="shared" si="1"/>
        <v>1177495.991544252</v>
      </c>
      <c r="R19" s="8">
        <v>27284375.579999998</v>
      </c>
      <c r="S19" s="27">
        <f t="shared" si="7"/>
        <v>26106879.59</v>
      </c>
      <c r="T19" s="27">
        <v>1177495.99</v>
      </c>
      <c r="U19" s="27">
        <v>1194327.33</v>
      </c>
      <c r="V19" s="27">
        <v>600522.96</v>
      </c>
      <c r="W19" s="8">
        <v>119480.93</v>
      </c>
      <c r="X19" s="8"/>
      <c r="Y19" s="8"/>
      <c r="Z19" s="18"/>
      <c r="AA19" s="18"/>
      <c r="AB19" s="21"/>
      <c r="AC19" s="21"/>
      <c r="AD19" s="21"/>
      <c r="AE19" s="44"/>
      <c r="AF19" s="44"/>
      <c r="AG19" s="44"/>
      <c r="AH19" s="44"/>
      <c r="AI19" s="45"/>
      <c r="AJ19" s="45"/>
      <c r="AK19" s="8">
        <v>33494093.550000001</v>
      </c>
      <c r="AL19" s="8">
        <f t="shared" si="2"/>
        <v>15771482.76</v>
      </c>
      <c r="AM19" s="46">
        <f t="shared" si="3"/>
        <v>2079537.8994995879</v>
      </c>
      <c r="AN19" s="8">
        <v>39035201.700000003</v>
      </c>
      <c r="AO19" s="47">
        <v>36955663.799999997</v>
      </c>
      <c r="AP19" s="48">
        <v>2079537.9</v>
      </c>
      <c r="AQ19" s="49">
        <v>894201.3</v>
      </c>
      <c r="AR19" s="49">
        <f t="shared" si="8"/>
        <v>1185336.5999999999</v>
      </c>
      <c r="AS19" s="8">
        <v>33494093.550000001</v>
      </c>
    </row>
    <row r="20" spans="1:45" ht="13.5" customHeight="1" x14ac:dyDescent="0.2">
      <c r="A20" s="42">
        <v>15</v>
      </c>
      <c r="B20" s="1" t="s">
        <v>28</v>
      </c>
      <c r="C20" s="17">
        <v>15</v>
      </c>
      <c r="D20" s="17">
        <v>0</v>
      </c>
      <c r="E20" s="17">
        <v>11</v>
      </c>
      <c r="F20" s="17"/>
      <c r="G20" s="17">
        <v>6</v>
      </c>
      <c r="H20" s="25">
        <f t="shared" si="0"/>
        <v>33.376544072504217</v>
      </c>
      <c r="I20" s="8">
        <v>45212</v>
      </c>
      <c r="J20" s="5">
        <v>33</v>
      </c>
      <c r="K20" s="5"/>
      <c r="L20" s="5">
        <f t="shared" si="4"/>
        <v>22379940</v>
      </c>
      <c r="M20" s="5">
        <f t="shared" si="4"/>
        <v>0</v>
      </c>
      <c r="N20" s="8">
        <f t="shared" si="5"/>
        <v>22379940</v>
      </c>
      <c r="O20" s="8">
        <v>45212</v>
      </c>
      <c r="P20" s="8">
        <f t="shared" si="6"/>
        <v>16411956</v>
      </c>
      <c r="Q20" s="43">
        <f t="shared" si="1"/>
        <v>965838.10627198778</v>
      </c>
      <c r="R20" s="8">
        <v>22379940</v>
      </c>
      <c r="S20" s="27">
        <f t="shared" si="7"/>
        <v>21414101.890000001</v>
      </c>
      <c r="T20" s="27">
        <v>965838.11</v>
      </c>
      <c r="U20" s="27">
        <v>686970.47</v>
      </c>
      <c r="V20" s="27">
        <v>492577.44</v>
      </c>
      <c r="W20" s="8">
        <v>45212</v>
      </c>
      <c r="X20" s="8"/>
      <c r="Y20" s="8"/>
      <c r="Z20" s="18"/>
      <c r="AA20" s="18"/>
      <c r="AB20" s="21"/>
      <c r="AC20" s="21"/>
      <c r="AD20" s="21"/>
      <c r="AE20" s="44"/>
      <c r="AF20" s="44"/>
      <c r="AG20" s="44"/>
      <c r="AH20" s="44"/>
      <c r="AI20" s="45"/>
      <c r="AJ20" s="45"/>
      <c r="AK20" s="8">
        <v>49797670.25</v>
      </c>
      <c r="AL20" s="8">
        <f t="shared" si="2"/>
        <v>8951976</v>
      </c>
      <c r="AM20" s="46">
        <f t="shared" si="3"/>
        <v>874320.69057093293</v>
      </c>
      <c r="AN20" s="8">
        <v>16411956</v>
      </c>
      <c r="AO20" s="47">
        <v>15537635.310000001</v>
      </c>
      <c r="AP20" s="48">
        <v>874320.69</v>
      </c>
      <c r="AQ20" s="49">
        <v>375957.9</v>
      </c>
      <c r="AR20" s="49">
        <f t="shared" si="8"/>
        <v>498362.78999999992</v>
      </c>
      <c r="AS20" s="8">
        <v>49797670.25</v>
      </c>
    </row>
    <row r="21" spans="1:45" ht="13.5" customHeight="1" x14ac:dyDescent="0.2">
      <c r="A21" s="42">
        <v>16</v>
      </c>
      <c r="B21" s="1" t="s">
        <v>29</v>
      </c>
      <c r="C21" s="17">
        <v>15</v>
      </c>
      <c r="D21" s="17">
        <v>0</v>
      </c>
      <c r="E21" s="17">
        <v>16</v>
      </c>
      <c r="F21" s="17">
        <v>2</v>
      </c>
      <c r="G21" s="17">
        <v>11</v>
      </c>
      <c r="H21" s="25">
        <f t="shared" si="0"/>
        <v>16.091190212673215</v>
      </c>
      <c r="I21" s="28">
        <v>70568</v>
      </c>
      <c r="J21" s="5">
        <v>33</v>
      </c>
      <c r="K21" s="28"/>
      <c r="L21" s="5">
        <f t="shared" si="4"/>
        <v>34931160</v>
      </c>
      <c r="M21" s="5">
        <f t="shared" si="4"/>
        <v>0</v>
      </c>
      <c r="N21" s="8">
        <f t="shared" si="5"/>
        <v>34931160</v>
      </c>
      <c r="O21" s="28">
        <v>70568</v>
      </c>
      <c r="P21" s="8">
        <f t="shared" si="6"/>
        <v>37259904</v>
      </c>
      <c r="Q21" s="43">
        <f t="shared" si="1"/>
        <v>1507503.837109653</v>
      </c>
      <c r="R21" s="8">
        <v>34931160</v>
      </c>
      <c r="S21" s="27">
        <f t="shared" si="7"/>
        <v>33423656.16</v>
      </c>
      <c r="T21" s="27">
        <v>1507503.84</v>
      </c>
      <c r="U21" s="27">
        <v>379767.79</v>
      </c>
      <c r="V21" s="27">
        <v>768826.96</v>
      </c>
      <c r="W21" s="8">
        <v>171473.2</v>
      </c>
      <c r="X21" s="8"/>
      <c r="Y21" s="8"/>
      <c r="Z21" s="18"/>
      <c r="AA21" s="18"/>
      <c r="AB21" s="21"/>
      <c r="AC21" s="21"/>
      <c r="AD21" s="21"/>
      <c r="AE21" s="44"/>
      <c r="AF21" s="44"/>
      <c r="AG21" s="44"/>
      <c r="AH21" s="44"/>
      <c r="AI21" s="45"/>
      <c r="AJ21" s="45"/>
      <c r="AK21" s="8">
        <v>91053859.959999993</v>
      </c>
      <c r="AL21" s="8">
        <f t="shared" si="2"/>
        <v>62244771.600000001</v>
      </c>
      <c r="AM21" s="46">
        <f t="shared" si="3"/>
        <v>1984961.7556790104</v>
      </c>
      <c r="AN21" s="8">
        <v>37259904</v>
      </c>
      <c r="AO21" s="47">
        <v>35274942.240000002</v>
      </c>
      <c r="AP21" s="48">
        <v>1984961.76</v>
      </c>
      <c r="AQ21" s="49">
        <v>853533.56</v>
      </c>
      <c r="AR21" s="49">
        <f t="shared" si="8"/>
        <v>1131428.2</v>
      </c>
      <c r="AS21" s="8">
        <v>91053859.959999993</v>
      </c>
    </row>
    <row r="22" spans="1:45" ht="13.5" customHeight="1" x14ac:dyDescent="0.2">
      <c r="A22" s="42">
        <v>17</v>
      </c>
      <c r="B22" s="1" t="s">
        <v>64</v>
      </c>
      <c r="C22" s="17">
        <v>19</v>
      </c>
      <c r="D22" s="17">
        <v>5</v>
      </c>
      <c r="E22" s="17">
        <v>17</v>
      </c>
      <c r="F22" s="17"/>
      <c r="G22" s="17">
        <v>18</v>
      </c>
      <c r="H22" s="25">
        <f t="shared" si="0"/>
        <v>60.390215021487968</v>
      </c>
      <c r="I22" s="28">
        <v>112127.11</v>
      </c>
      <c r="J22" s="5">
        <v>33</v>
      </c>
      <c r="K22" s="8">
        <v>126437</v>
      </c>
      <c r="L22" s="5">
        <f t="shared" si="4"/>
        <v>70303697.969999999</v>
      </c>
      <c r="M22" s="5">
        <f t="shared" si="4"/>
        <v>20862105</v>
      </c>
      <c r="N22" s="8">
        <f t="shared" si="5"/>
        <v>91165802.969999999</v>
      </c>
      <c r="O22" s="5">
        <v>97399.73</v>
      </c>
      <c r="P22" s="8">
        <f t="shared" si="6"/>
        <v>54641248.530000001</v>
      </c>
      <c r="Q22" s="43">
        <f t="shared" si="1"/>
        <v>3934389.7480203235</v>
      </c>
      <c r="R22" s="8">
        <v>91165802.969999999</v>
      </c>
      <c r="S22" s="27">
        <f t="shared" si="7"/>
        <v>87231413.219999999</v>
      </c>
      <c r="T22" s="27">
        <v>3934389.75</v>
      </c>
      <c r="U22" s="27">
        <v>1775758.49</v>
      </c>
      <c r="V22" s="27">
        <v>2006538.77</v>
      </c>
      <c r="W22" s="8">
        <v>70568</v>
      </c>
      <c r="X22" s="8"/>
      <c r="Y22" s="8"/>
      <c r="Z22" s="18"/>
      <c r="AA22" s="18"/>
      <c r="AB22" s="21"/>
      <c r="AC22" s="21"/>
      <c r="AD22" s="21"/>
      <c r="AE22" s="44"/>
      <c r="AF22" s="44"/>
      <c r="AG22" s="44"/>
      <c r="AH22" s="44"/>
      <c r="AI22" s="45"/>
      <c r="AJ22" s="45"/>
      <c r="AK22" s="8">
        <v>140633350.88999999</v>
      </c>
      <c r="AL22" s="8">
        <f t="shared" si="2"/>
        <v>41917392</v>
      </c>
      <c r="AM22" s="46">
        <f t="shared" si="3"/>
        <v>2910925.0687978677</v>
      </c>
      <c r="AN22" s="8">
        <v>54641248.530000001</v>
      </c>
      <c r="AO22" s="47">
        <v>51730323.460000001</v>
      </c>
      <c r="AP22" s="48">
        <v>2910925.07</v>
      </c>
      <c r="AQ22" s="49">
        <v>1251697.78</v>
      </c>
      <c r="AR22" s="49">
        <f t="shared" si="8"/>
        <v>1659227.2899999998</v>
      </c>
      <c r="AS22" s="8">
        <v>140633350.88999999</v>
      </c>
    </row>
    <row r="23" spans="1:45" ht="13.5" customHeight="1" x14ac:dyDescent="0.2">
      <c r="A23" s="42">
        <v>18</v>
      </c>
      <c r="B23" s="1" t="s">
        <v>30</v>
      </c>
      <c r="C23" s="17">
        <v>6</v>
      </c>
      <c r="D23" s="17">
        <v>4</v>
      </c>
      <c r="E23" s="17">
        <v>5</v>
      </c>
      <c r="F23" s="17"/>
      <c r="G23" s="17">
        <v>2</v>
      </c>
      <c r="H23" s="25">
        <f t="shared" si="0"/>
        <v>5.1250088837790599</v>
      </c>
      <c r="I23" s="28">
        <v>171473.2</v>
      </c>
      <c r="J23" s="5">
        <v>33</v>
      </c>
      <c r="K23" s="8">
        <v>171473.2</v>
      </c>
      <c r="L23" s="5">
        <f t="shared" si="4"/>
        <v>33951693.600000001</v>
      </c>
      <c r="M23" s="5">
        <f t="shared" si="4"/>
        <v>22634462.400000002</v>
      </c>
      <c r="N23" s="8">
        <f t="shared" si="5"/>
        <v>56586156</v>
      </c>
      <c r="O23" s="28">
        <v>171474.2</v>
      </c>
      <c r="P23" s="8">
        <f t="shared" si="6"/>
        <v>28293243.000000004</v>
      </c>
      <c r="Q23" s="43">
        <f t="shared" si="1"/>
        <v>2442055.9551210273</v>
      </c>
      <c r="R23" s="8">
        <v>56586156</v>
      </c>
      <c r="S23" s="27">
        <f t="shared" si="7"/>
        <v>54144100.049999997</v>
      </c>
      <c r="T23" s="27">
        <v>2442055.9500000002</v>
      </c>
      <c r="U23" s="27">
        <v>1357711.22</v>
      </c>
      <c r="V23" s="27">
        <v>1245448.53</v>
      </c>
      <c r="W23" s="8">
        <v>99734.89</v>
      </c>
      <c r="X23" s="8"/>
      <c r="Y23" s="8"/>
      <c r="Z23" s="18"/>
      <c r="AA23" s="18"/>
      <c r="AB23" s="21"/>
      <c r="AC23" s="21"/>
      <c r="AD23" s="21"/>
      <c r="AE23" s="44"/>
      <c r="AF23" s="44"/>
      <c r="AG23" s="44"/>
      <c r="AH23" s="44"/>
      <c r="AI23" s="45"/>
      <c r="AJ23" s="45"/>
      <c r="AK23" s="8">
        <v>16867692.510000002</v>
      </c>
      <c r="AL23" s="8">
        <f t="shared" si="2"/>
        <v>6582502.7400000002</v>
      </c>
      <c r="AM23" s="46">
        <f t="shared" si="3"/>
        <v>1507277.2409486852</v>
      </c>
      <c r="AN23" s="8">
        <v>28293243</v>
      </c>
      <c r="AO23" s="47">
        <v>26785965.760000002</v>
      </c>
      <c r="AP23" s="48">
        <v>1507277.24</v>
      </c>
      <c r="AQ23" s="49">
        <v>648129.21</v>
      </c>
      <c r="AR23" s="49">
        <f t="shared" si="8"/>
        <v>859148.03</v>
      </c>
      <c r="AS23" s="8">
        <v>16867692.510000002</v>
      </c>
    </row>
    <row r="24" spans="1:45" x14ac:dyDescent="0.2">
      <c r="A24" s="50" t="s">
        <v>12</v>
      </c>
      <c r="B24" s="50"/>
      <c r="C24" s="30">
        <f>C6+C7+C8+C9+C10+C11+C12+C13+C14+C15+C16+C17+C18+C19+C20+C21+C22+C23</f>
        <v>240</v>
      </c>
      <c r="D24" s="30">
        <f>D6+D7+D8+D9+D10+D11+D12+D13+D14+D15+D16+D17+D18+D19+D20+D21+D22+D23</f>
        <v>90</v>
      </c>
      <c r="E24" s="30">
        <f>E6+E7+E8+E9+E10+E11+E12+E13+E14+E15+E16+E17+E18+E19+E20+E21+E22+E23</f>
        <v>282</v>
      </c>
      <c r="F24" s="30"/>
      <c r="G24" s="30">
        <f>G6+G7+G8+G9+G10+G11+G12+G13+G14+G15+G16+G17+G18+G19+G20+G21+G22+G23</f>
        <v>190</v>
      </c>
      <c r="H24" s="17">
        <v>487</v>
      </c>
      <c r="I24" s="31"/>
      <c r="J24" s="32"/>
      <c r="K24" s="32"/>
      <c r="L24" s="33">
        <v>871074113.60000002</v>
      </c>
      <c r="M24" s="33">
        <v>328818286.39999998</v>
      </c>
      <c r="N24" s="33">
        <f>SUM(N6:N23)</f>
        <v>1199892400</v>
      </c>
      <c r="O24" s="19"/>
      <c r="P24" s="34">
        <v>1001459700</v>
      </c>
      <c r="Q24" s="35">
        <f t="shared" ref="Q24:V24" si="9">SUM(Q6:Q23)</f>
        <v>51783061.230108328</v>
      </c>
      <c r="R24" s="35">
        <f t="shared" si="9"/>
        <v>1199892400</v>
      </c>
      <c r="S24" s="35">
        <f t="shared" si="9"/>
        <v>1148109338.7699997</v>
      </c>
      <c r="T24" s="36">
        <f t="shared" si="9"/>
        <v>51783061.230000012</v>
      </c>
      <c r="U24" s="37">
        <f t="shared" si="9"/>
        <v>25373699.999999996</v>
      </c>
      <c r="V24" s="36">
        <f t="shared" si="9"/>
        <v>26409361.230000004</v>
      </c>
      <c r="W24" s="19"/>
      <c r="X24" s="19"/>
      <c r="Y24" s="19"/>
      <c r="Z24" s="51"/>
      <c r="AA24" s="51"/>
      <c r="AB24" s="52"/>
      <c r="AC24" s="52"/>
      <c r="AD24" s="53"/>
      <c r="AE24" s="54"/>
      <c r="AF24" s="54"/>
      <c r="AG24" s="54"/>
      <c r="AH24" s="54"/>
      <c r="AI24" s="54"/>
      <c r="AJ24" s="55"/>
      <c r="AK24" s="35">
        <v>1541972037.2</v>
      </c>
      <c r="AL24" s="35">
        <v>702892379.29999995</v>
      </c>
      <c r="AM24" s="35">
        <f>SUM(AM6:AM23)</f>
        <v>53351162.801556788</v>
      </c>
      <c r="AN24" s="36">
        <f>SUM(AN6:AN23)</f>
        <v>1001459700</v>
      </c>
      <c r="AO24" s="36">
        <f>SUM(AO6:AO23)</f>
        <v>948108537.19999993</v>
      </c>
      <c r="AP24" s="36">
        <f>SUM(AP6:AP23)</f>
        <v>53351162.799999997</v>
      </c>
      <c r="AQ24" s="36">
        <f>SUM(AQ6:AQ23)</f>
        <v>22941000.000000004</v>
      </c>
      <c r="AR24" s="37">
        <v>30410162.800000001</v>
      </c>
      <c r="AS24" s="35">
        <v>1541972037.2</v>
      </c>
    </row>
    <row r="25" spans="1:45" s="40" customFormat="1" x14ac:dyDescent="0.2">
      <c r="A25" s="56"/>
      <c r="C25" s="17"/>
      <c r="D25" s="17"/>
      <c r="E25" s="17"/>
      <c r="F25" s="17"/>
      <c r="G25" s="17"/>
      <c r="H25" s="17"/>
      <c r="I25" s="9"/>
      <c r="J25" s="10"/>
      <c r="K25" s="10"/>
      <c r="L25" s="11"/>
      <c r="M25" s="11"/>
      <c r="N25" s="11"/>
      <c r="O25" s="2"/>
      <c r="S25" s="11"/>
      <c r="T25" s="12"/>
      <c r="U25" s="13"/>
      <c r="V25" s="12"/>
      <c r="W25" s="2"/>
      <c r="X25" s="2"/>
      <c r="Y25" s="2"/>
      <c r="Z25" s="42"/>
      <c r="AA25" s="42"/>
      <c r="AB25" s="57"/>
      <c r="AC25" s="57"/>
      <c r="AD25" s="58"/>
      <c r="AE25" s="59"/>
      <c r="AF25" s="59"/>
      <c r="AG25" s="59"/>
      <c r="AH25" s="59"/>
      <c r="AI25" s="59"/>
      <c r="AL25" s="11"/>
      <c r="AM25" s="11"/>
      <c r="AN25" s="11"/>
      <c r="AO25" s="47"/>
      <c r="AP25" s="12"/>
      <c r="AQ25" s="12"/>
      <c r="AR25" s="13"/>
      <c r="AS25" s="47"/>
    </row>
    <row r="26" spans="1:45" s="40" customFormat="1" x14ac:dyDescent="0.2">
      <c r="A26" s="56"/>
      <c r="B26" s="56"/>
      <c r="C26" s="17"/>
      <c r="D26" s="17"/>
      <c r="E26" s="17"/>
      <c r="F26" s="17"/>
      <c r="G26" s="17"/>
      <c r="H26" s="17"/>
      <c r="I26" s="9"/>
      <c r="J26" s="10"/>
      <c r="K26" s="10"/>
      <c r="L26" s="11"/>
      <c r="M26" s="11"/>
      <c r="N26" s="11"/>
      <c r="O26" s="2"/>
      <c r="P26" s="11"/>
      <c r="Q26" s="11"/>
      <c r="R26" s="11"/>
      <c r="S26" s="11"/>
      <c r="T26" s="12"/>
      <c r="U26" s="38">
        <v>0.49</v>
      </c>
      <c r="V26" s="38">
        <v>0.51</v>
      </c>
      <c r="W26" s="2"/>
      <c r="X26" s="2"/>
      <c r="Y26" s="2"/>
      <c r="Z26" s="42"/>
      <c r="AA26" s="42"/>
      <c r="AB26" s="57"/>
      <c r="AC26" s="57"/>
      <c r="AD26" s="58"/>
      <c r="AE26" s="59"/>
      <c r="AF26" s="59"/>
      <c r="AG26" s="59"/>
      <c r="AH26" s="59"/>
      <c r="AI26" s="59"/>
      <c r="AL26" s="11"/>
      <c r="AM26" s="11"/>
      <c r="AN26" s="11"/>
      <c r="AO26" s="47"/>
      <c r="AP26" s="12"/>
      <c r="AQ26" s="38">
        <v>0.43</v>
      </c>
      <c r="AR26" s="38">
        <v>0.56999999999999995</v>
      </c>
      <c r="AS26" s="47"/>
    </row>
    <row r="27" spans="1:45" x14ac:dyDescent="0.2">
      <c r="I27" s="4"/>
      <c r="O27" s="4"/>
    </row>
    <row r="30" spans="1:45" x14ac:dyDescent="0.2">
      <c r="A30" s="3"/>
      <c r="B30" s="3"/>
      <c r="C30" s="3"/>
      <c r="D30" s="3"/>
      <c r="E30" s="3"/>
    </row>
  </sheetData>
  <mergeCells count="14">
    <mergeCell ref="AI4:AI5"/>
    <mergeCell ref="AJ4:AJ5"/>
    <mergeCell ref="AN4:AR4"/>
    <mergeCell ref="A2:AS2"/>
    <mergeCell ref="Y4:Y5"/>
    <mergeCell ref="Z4:AA4"/>
    <mergeCell ref="AB4:AB5"/>
    <mergeCell ref="AC4:AD4"/>
    <mergeCell ref="AE4:AH4"/>
    <mergeCell ref="A4:A5"/>
    <mergeCell ref="B4:B5"/>
    <mergeCell ref="C4:L4"/>
    <mergeCell ref="R4:V4"/>
    <mergeCell ref="X4:X5"/>
  </mergeCells>
  <pageMargins left="0.11811023622047245" right="0.11811023622047245" top="0.74803149606299213" bottom="0.35433070866141736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тысячах рублей</vt:lpstr>
      <vt:lpstr>'в тысячах рублей'!Область_печати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Александровна ГОРИНОВА</dc:creator>
  <cp:lastModifiedBy>Рыженкова Елена Николаевна</cp:lastModifiedBy>
  <cp:lastPrinted>2024-10-09T14:02:35Z</cp:lastPrinted>
  <dcterms:created xsi:type="dcterms:W3CDTF">2023-01-13T09:43:36Z</dcterms:created>
  <dcterms:modified xsi:type="dcterms:W3CDTF">2024-10-09T14:03:52Z</dcterms:modified>
</cp:coreProperties>
</file>